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5"/>
  </bookViews>
  <sheets>
    <sheet name="приложение 1" sheetId="4" r:id="rId1"/>
    <sheet name="приложение 2" sheetId="3" r:id="rId2"/>
    <sheet name="приложение 3" sheetId="1" r:id="rId3"/>
    <sheet name="приложение 4" sheetId="2" r:id="rId4"/>
    <sheet name="приложение 5" sheetId="5" r:id="rId5"/>
    <sheet name="приложение 6" sheetId="6" r:id="rId6"/>
    <sheet name="Приложение 9" sheetId="7" r:id="rId7"/>
  </sheets>
  <definedNames>
    <definedName name="OLE_LINK9" localSheetId="5">'приложение 6'!$A$213</definedName>
  </definedNames>
  <calcPr calcId="144525"/>
</workbook>
</file>

<file path=xl/calcChain.xml><?xml version="1.0" encoding="utf-8"?>
<calcChain xmlns="http://schemas.openxmlformats.org/spreadsheetml/2006/main">
  <c r="D52" i="1" l="1"/>
  <c r="D16" i="1"/>
  <c r="J40" i="3"/>
  <c r="G16" i="3"/>
  <c r="C61" i="3"/>
  <c r="C32" i="3" l="1"/>
  <c r="E220" i="6"/>
  <c r="F76" i="5"/>
  <c r="G85" i="2"/>
  <c r="D28" i="1"/>
  <c r="C38" i="3"/>
  <c r="C37" i="3"/>
  <c r="E72" i="3"/>
  <c r="D14" i="7" l="1"/>
  <c r="C14" i="7"/>
  <c r="B14" i="7"/>
  <c r="E13" i="7"/>
  <c r="E14" i="7" s="1"/>
  <c r="I36" i="3" l="1"/>
  <c r="J37" i="3" s="1"/>
  <c r="E262" i="6"/>
  <c r="E238" i="6"/>
  <c r="E321" i="6"/>
  <c r="E320" i="6" s="1"/>
  <c r="E319" i="6" s="1"/>
  <c r="E318" i="6" s="1"/>
  <c r="E322" i="6"/>
  <c r="E310" i="6" l="1"/>
  <c r="E227" i="6"/>
  <c r="E206" i="6"/>
  <c r="E221" i="6"/>
  <c r="E197" i="6" l="1"/>
  <c r="E185" i="6"/>
  <c r="E184" i="6" s="1"/>
  <c r="E183" i="6" s="1"/>
  <c r="E182" i="6" s="1"/>
  <c r="E175" i="6"/>
  <c r="E174" i="6"/>
  <c r="E139" i="6" l="1"/>
  <c r="E162" i="6"/>
  <c r="E161" i="6" s="1"/>
  <c r="E160" i="6" s="1"/>
  <c r="E159" i="6" s="1"/>
  <c r="E157" i="6"/>
  <c r="E156" i="6" s="1"/>
  <c r="E155" i="6" s="1"/>
  <c r="E154" i="6" s="1"/>
  <c r="E130" i="6"/>
  <c r="E129" i="6" s="1"/>
  <c r="E128" i="6" s="1"/>
  <c r="E126" i="6"/>
  <c r="E125" i="6" s="1"/>
  <c r="E124" i="6" s="1"/>
  <c r="E119" i="6"/>
  <c r="E111" i="6" l="1"/>
  <c r="E69" i="6" l="1"/>
  <c r="E76" i="6"/>
  <c r="E83" i="6"/>
  <c r="E82" i="6" s="1"/>
  <c r="E81" i="6" s="1"/>
  <c r="E79" i="6"/>
  <c r="E78" i="6" s="1"/>
  <c r="E77" i="6" s="1"/>
  <c r="E316" i="6"/>
  <c r="E315" i="6" s="1"/>
  <c r="E314" i="6" s="1"/>
  <c r="E313" i="6" s="1"/>
  <c r="E311" i="6"/>
  <c r="E309" i="6"/>
  <c r="E308" i="6" s="1"/>
  <c r="E307" i="6" s="1"/>
  <c r="E305" i="6"/>
  <c r="E304" i="6" s="1"/>
  <c r="E302" i="6"/>
  <c r="E301" i="6" s="1"/>
  <c r="E296" i="6"/>
  <c r="E295" i="6" s="1"/>
  <c r="E294" i="6" s="1"/>
  <c r="E293" i="6" s="1"/>
  <c r="E292" i="6" s="1"/>
  <c r="E290" i="6"/>
  <c r="E287" i="6"/>
  <c r="E281" i="6"/>
  <c r="E279" i="6"/>
  <c r="E276" i="6"/>
  <c r="E275" i="6" s="1"/>
  <c r="E268" i="6"/>
  <c r="E266" i="6"/>
  <c r="E265" i="6" s="1"/>
  <c r="E264" i="6" s="1"/>
  <c r="E263" i="6" s="1"/>
  <c r="E260" i="6"/>
  <c r="E259" i="6" s="1"/>
  <c r="E257" i="6"/>
  <c r="E256" i="6" s="1"/>
  <c r="E251" i="6"/>
  <c r="E249" i="6"/>
  <c r="E244" i="6"/>
  <c r="E243" i="6" s="1"/>
  <c r="E241" i="6"/>
  <c r="E240" i="6" s="1"/>
  <c r="E239" i="6" s="1"/>
  <c r="E236" i="6"/>
  <c r="E235" i="6" s="1"/>
  <c r="E234" i="6" s="1"/>
  <c r="E233" i="6" s="1"/>
  <c r="E232" i="6"/>
  <c r="E230" i="6"/>
  <c r="E229" i="6" s="1"/>
  <c r="E228" i="6" s="1"/>
  <c r="E223" i="6"/>
  <c r="E222" i="6" s="1"/>
  <c r="E219" i="6"/>
  <c r="E218" i="6" s="1"/>
  <c r="E217" i="6" s="1"/>
  <c r="E215" i="6"/>
  <c r="E214" i="6" s="1"/>
  <c r="E213" i="6" s="1"/>
  <c r="E210" i="6"/>
  <c r="E208" i="6" s="1"/>
  <c r="E207" i="6" s="1"/>
  <c r="E204" i="6"/>
  <c r="E203" i="6" s="1"/>
  <c r="E202" i="6" s="1"/>
  <c r="E200" i="6"/>
  <c r="E199" i="6" s="1"/>
  <c r="E198" i="6" s="1"/>
  <c r="E194" i="6"/>
  <c r="E193" i="6" s="1"/>
  <c r="E191" i="6"/>
  <c r="E188" i="6" s="1"/>
  <c r="E187" i="6" s="1"/>
  <c r="E180" i="6"/>
  <c r="E177" i="6"/>
  <c r="E176" i="6" s="1"/>
  <c r="E172" i="6"/>
  <c r="E152" i="6"/>
  <c r="E151" i="6" s="1"/>
  <c r="E150" i="6" s="1"/>
  <c r="E148" i="6"/>
  <c r="E143" i="6"/>
  <c r="E142" i="6" s="1"/>
  <c r="E141" i="6" s="1"/>
  <c r="E140" i="6" s="1"/>
  <c r="E137" i="6"/>
  <c r="E136" i="6" s="1"/>
  <c r="E135" i="6" s="1"/>
  <c r="E134" i="6" s="1"/>
  <c r="E122" i="6"/>
  <c r="E117" i="6"/>
  <c r="E114" i="6" s="1"/>
  <c r="E115" i="6"/>
  <c r="E110" i="6"/>
  <c r="E109" i="6" s="1"/>
  <c r="E107" i="6"/>
  <c r="E104" i="6" s="1"/>
  <c r="E102" i="6"/>
  <c r="E101" i="6" s="1"/>
  <c r="E98" i="6"/>
  <c r="E97" i="6" s="1"/>
  <c r="E93" i="6"/>
  <c r="E92" i="6" s="1"/>
  <c r="E91" i="6" s="1"/>
  <c r="E88" i="6"/>
  <c r="E87" i="6" s="1"/>
  <c r="E74" i="6"/>
  <c r="E73" i="6" s="1"/>
  <c r="E72" i="6" s="1"/>
  <c r="E71" i="6" s="1"/>
  <c r="E68" i="6"/>
  <c r="E65" i="6"/>
  <c r="E64" i="6" s="1"/>
  <c r="E62" i="6"/>
  <c r="E61" i="6" s="1"/>
  <c r="E60" i="6" s="1"/>
  <c r="E59" i="6"/>
  <c r="E53" i="6"/>
  <c r="E52" i="6" s="1"/>
  <c r="E51" i="6" s="1"/>
  <c r="E48" i="6"/>
  <c r="E47" i="6" s="1"/>
  <c r="E45" i="6" s="1"/>
  <c r="E42" i="6"/>
  <c r="E41" i="6" s="1"/>
  <c r="E38" i="6"/>
  <c r="E37" i="6" s="1"/>
  <c r="E36" i="6" s="1"/>
  <c r="E32" i="6"/>
  <c r="E31" i="6" s="1"/>
  <c r="E30" i="6" s="1"/>
  <c r="E27" i="6"/>
  <c r="E26" i="6" s="1"/>
  <c r="E25" i="6" s="1"/>
  <c r="E22" i="6"/>
  <c r="E21" i="6" s="1"/>
  <c r="E20" i="6"/>
  <c r="E17" i="6"/>
  <c r="E14" i="6"/>
  <c r="E44" i="6" l="1"/>
  <c r="E170" i="6"/>
  <c r="E171" i="6"/>
  <c r="E165" i="6"/>
  <c r="E164" i="6" s="1"/>
  <c r="E167" i="6"/>
  <c r="E166" i="6" s="1"/>
  <c r="E145" i="6"/>
  <c r="E100" i="6"/>
  <c r="E284" i="6"/>
  <c r="E106" i="6"/>
  <c r="E105" i="6" s="1"/>
  <c r="E190" i="6"/>
  <c r="E189" i="6" s="1"/>
  <c r="E246" i="6"/>
  <c r="E46" i="6"/>
  <c r="E299" i="6"/>
  <c r="E300" i="6"/>
  <c r="E35" i="6"/>
  <c r="E34" i="6" s="1"/>
  <c r="E226" i="6"/>
  <c r="E116" i="6"/>
  <c r="E121" i="6"/>
  <c r="E120" i="6" s="1"/>
  <c r="E147" i="6"/>
  <c r="E146" i="6" s="1"/>
  <c r="E278" i="6"/>
  <c r="E286" i="6"/>
  <c r="E29" i="6"/>
  <c r="E133" i="6"/>
  <c r="E13" i="6" s="1"/>
  <c r="E325" i="6" s="1"/>
  <c r="E95" i="6"/>
  <c r="E96" i="6"/>
  <c r="E16" i="6"/>
  <c r="E15" i="6"/>
  <c r="E254" i="6"/>
  <c r="E253" i="6" s="1"/>
  <c r="E283" i="6"/>
  <c r="E289" i="6"/>
  <c r="E40" i="6"/>
  <c r="E298" i="6"/>
  <c r="E255" i="6"/>
  <c r="E212" i="6"/>
  <c r="E86" i="6"/>
  <c r="E85" i="6" s="1"/>
  <c r="E285" i="6"/>
  <c r="F328" i="5"/>
  <c r="F327" i="5" s="1"/>
  <c r="F326" i="5" s="1"/>
  <c r="F325" i="5" s="1"/>
  <c r="F323" i="5"/>
  <c r="F322" i="5" s="1"/>
  <c r="F320" i="5" s="1"/>
  <c r="F319" i="5"/>
  <c r="F318" i="5" s="1"/>
  <c r="F316" i="5"/>
  <c r="F315" i="5" s="1"/>
  <c r="F313" i="5"/>
  <c r="F312" i="5"/>
  <c r="F311" i="5"/>
  <c r="F307" i="5" s="1"/>
  <c r="F309" i="5"/>
  <c r="F308" i="5" s="1"/>
  <c r="F305" i="5"/>
  <c r="F304" i="5" s="1"/>
  <c r="F303" i="5" s="1"/>
  <c r="F302" i="5"/>
  <c r="F301" i="5" s="1"/>
  <c r="F299" i="5"/>
  <c r="F298" i="5" s="1"/>
  <c r="F297" i="5" s="1"/>
  <c r="F296" i="5" s="1"/>
  <c r="F294" i="5"/>
  <c r="F292" i="5"/>
  <c r="F291" i="5"/>
  <c r="F289" i="5"/>
  <c r="F288" i="5"/>
  <c r="F287" i="5"/>
  <c r="F286" i="5"/>
  <c r="F285" i="5" s="1"/>
  <c r="F284" i="5" s="1"/>
  <c r="F278" i="5"/>
  <c r="F277" i="5" s="1"/>
  <c r="F276" i="5" s="1"/>
  <c r="F275" i="5"/>
  <c r="F273" i="5"/>
  <c r="F271" i="5"/>
  <c r="F270" i="5" s="1"/>
  <c r="F269" i="5" s="1"/>
  <c r="F267" i="5"/>
  <c r="F266" i="5" s="1"/>
  <c r="F265" i="5" s="1"/>
  <c r="F264" i="5" s="1"/>
  <c r="F262" i="5"/>
  <c r="F261" i="5" s="1"/>
  <c r="F259" i="5"/>
  <c r="F257" i="5"/>
  <c r="F251" i="5" s="1"/>
  <c r="F256" i="5"/>
  <c r="F255" i="5"/>
  <c r="F253" i="5"/>
  <c r="F252" i="5" s="1"/>
  <c r="F249" i="5"/>
  <c r="F248" i="5" s="1"/>
  <c r="F245" i="5"/>
  <c r="F244" i="5" s="1"/>
  <c r="F242" i="5"/>
  <c r="F241" i="5" s="1"/>
  <c r="F240" i="5"/>
  <c r="F238" i="5"/>
  <c r="F237" i="5" s="1"/>
  <c r="F236" i="5"/>
  <c r="F235" i="5"/>
  <c r="F233" i="5"/>
  <c r="F231" i="5"/>
  <c r="F230" i="5" s="1"/>
  <c r="F228" i="5"/>
  <c r="F227" i="5" s="1"/>
  <c r="F225" i="5"/>
  <c r="F224" i="5" s="1"/>
  <c r="F222" i="5"/>
  <c r="F221" i="5" s="1"/>
  <c r="F219" i="5"/>
  <c r="F218" i="5" s="1"/>
  <c r="F217" i="5"/>
  <c r="F215" i="5"/>
  <c r="F214" i="5" s="1"/>
  <c r="F212" i="5"/>
  <c r="F211" i="5" s="1"/>
  <c r="F210" i="5"/>
  <c r="F208" i="5"/>
  <c r="F207" i="5" s="1"/>
  <c r="F205" i="5"/>
  <c r="F204" i="5"/>
  <c r="F203" i="5"/>
  <c r="F200" i="5"/>
  <c r="F198" i="5" s="1"/>
  <c r="F197" i="5" s="1"/>
  <c r="F199" i="5"/>
  <c r="F194" i="5"/>
  <c r="F193" i="5" s="1"/>
  <c r="F192" i="5" s="1"/>
  <c r="F191" i="5" s="1"/>
  <c r="F189" i="5"/>
  <c r="F188" i="5"/>
  <c r="F184" i="5"/>
  <c r="F182" i="5"/>
  <c r="F181" i="5" s="1"/>
  <c r="F180" i="5"/>
  <c r="F179" i="5" s="1"/>
  <c r="F178" i="5"/>
  <c r="F175" i="5"/>
  <c r="F173" i="5"/>
  <c r="F171" i="5"/>
  <c r="F170" i="5" s="1"/>
  <c r="F168" i="5"/>
  <c r="F167" i="5"/>
  <c r="F166" i="5" s="1"/>
  <c r="F165" i="5" s="1"/>
  <c r="F164" i="5"/>
  <c r="F162" i="5"/>
  <c r="F161" i="5"/>
  <c r="F159" i="5"/>
  <c r="F158" i="5" s="1"/>
  <c r="F157" i="5"/>
  <c r="F155" i="5"/>
  <c r="F154" i="5" s="1"/>
  <c r="F153" i="5" s="1"/>
  <c r="F152" i="5" s="1"/>
  <c r="F151" i="5"/>
  <c r="F150" i="5" s="1"/>
  <c r="F149" i="5" s="1"/>
  <c r="F148" i="5" s="1"/>
  <c r="F147" i="5" s="1"/>
  <c r="F145" i="5"/>
  <c r="F144" i="5" s="1"/>
  <c r="F143" i="5"/>
  <c r="F141" i="5"/>
  <c r="F139" i="5"/>
  <c r="F138" i="5" s="1"/>
  <c r="F136" i="5"/>
  <c r="F135" i="5" s="1"/>
  <c r="F134" i="5"/>
  <c r="F131" i="5"/>
  <c r="F129" i="5"/>
  <c r="F128" i="5"/>
  <c r="F127" i="5"/>
  <c r="F126" i="5"/>
  <c r="F125" i="5" s="1"/>
  <c r="F124" i="5" s="1"/>
  <c r="F118" i="5"/>
  <c r="F117" i="5" s="1"/>
  <c r="F116" i="5" s="1"/>
  <c r="F115" i="5" s="1"/>
  <c r="F114" i="5"/>
  <c r="F112" i="5"/>
  <c r="F111" i="5"/>
  <c r="F110" i="5"/>
  <c r="F109" i="5" s="1"/>
  <c r="F108" i="5"/>
  <c r="F107" i="5" s="1"/>
  <c r="F104" i="5"/>
  <c r="F103" i="5" s="1"/>
  <c r="F97" i="5"/>
  <c r="F96" i="5"/>
  <c r="F95" i="5"/>
  <c r="F93" i="5"/>
  <c r="F92" i="5" s="1"/>
  <c r="F91" i="5" s="1"/>
  <c r="F90" i="5" s="1"/>
  <c r="F88" i="5"/>
  <c r="F87" i="5" s="1"/>
  <c r="F86" i="5" s="1"/>
  <c r="F85" i="5" s="1"/>
  <c r="F83" i="5"/>
  <c r="F82" i="5"/>
  <c r="F81" i="5"/>
  <c r="F79" i="5"/>
  <c r="F78" i="5" s="1"/>
  <c r="F77" i="5" s="1"/>
  <c r="F75" i="5"/>
  <c r="F74" i="5" s="1"/>
  <c r="F72" i="5"/>
  <c r="F71" i="5" s="1"/>
  <c r="F70" i="5"/>
  <c r="F68" i="5"/>
  <c r="F67" i="5" s="1"/>
  <c r="F66" i="5"/>
  <c r="F65" i="5"/>
  <c r="F62" i="5"/>
  <c r="F61" i="5" s="1"/>
  <c r="F60" i="5" s="1"/>
  <c r="F59" i="5" s="1"/>
  <c r="F57" i="5"/>
  <c r="F56" i="5" s="1"/>
  <c r="F51" i="5"/>
  <c r="F49" i="5" s="1"/>
  <c r="F48" i="5" s="1"/>
  <c r="F50" i="5"/>
  <c r="F45" i="5"/>
  <c r="F44" i="5" s="1"/>
  <c r="F43" i="5" s="1"/>
  <c r="F42" i="5" s="1"/>
  <c r="F40" i="5"/>
  <c r="F38" i="5"/>
  <c r="F37" i="5"/>
  <c r="F30" i="5"/>
  <c r="F29" i="5"/>
  <c r="F24" i="5"/>
  <c r="F23" i="5" s="1"/>
  <c r="F18" i="5"/>
  <c r="F17" i="5" s="1"/>
  <c r="F16" i="5" s="1"/>
  <c r="F15" i="5"/>
  <c r="G119" i="2"/>
  <c r="F20" i="5" l="1"/>
  <c r="F47" i="5"/>
  <c r="F36" i="5"/>
  <c r="F35" i="5" s="1"/>
  <c r="F229" i="5"/>
  <c r="F123" i="5"/>
  <c r="F283" i="5"/>
  <c r="F282" i="5" s="1"/>
  <c r="F281" i="5" s="1"/>
  <c r="F280" i="5" s="1"/>
  <c r="F202" i="5"/>
  <c r="F196" i="5" s="1"/>
  <c r="F177" i="5" s="1"/>
  <c r="F55" i="5"/>
  <c r="F54" i="5" s="1"/>
  <c r="F247" i="5"/>
  <c r="F102" i="5"/>
  <c r="F101" i="5" s="1"/>
  <c r="F100" i="5" s="1"/>
  <c r="F99" i="5" s="1"/>
  <c r="F122" i="5"/>
  <c r="F121" i="5" s="1"/>
  <c r="F22" i="5"/>
  <c r="F21" i="5" s="1"/>
  <c r="F26" i="5"/>
  <c r="F28" i="5"/>
  <c r="F27" i="5" s="1"/>
  <c r="F34" i="5"/>
  <c r="F321" i="5"/>
  <c r="G308" i="2"/>
  <c r="G307" i="2" s="1"/>
  <c r="G306" i="2" s="1"/>
  <c r="G305" i="2" s="1"/>
  <c r="G265" i="2"/>
  <c r="G264" i="2" s="1"/>
  <c r="G271" i="2"/>
  <c r="G270" i="2" s="1"/>
  <c r="G268" i="2"/>
  <c r="G296" i="2"/>
  <c r="G298" i="2"/>
  <c r="G301" i="2"/>
  <c r="F53" i="5" l="1"/>
  <c r="K34" i="5" s="1"/>
  <c r="F120" i="5"/>
  <c r="G295" i="2"/>
  <c r="G292" i="2" s="1"/>
  <c r="G291" i="2" s="1"/>
  <c r="G290" i="2" s="1"/>
  <c r="G297" i="2"/>
  <c r="F14" i="5" l="1"/>
  <c r="F13" i="5" s="1"/>
  <c r="F330" i="5" s="1"/>
  <c r="F12" i="5" s="1"/>
  <c r="D45" i="1"/>
  <c r="D36" i="1" l="1"/>
  <c r="G135" i="2"/>
  <c r="G160" i="2"/>
  <c r="K196" i="2" l="1"/>
  <c r="C59" i="3" l="1"/>
  <c r="H61" i="3"/>
  <c r="K244" i="2"/>
  <c r="G244" i="2"/>
  <c r="G262" i="2"/>
  <c r="G261" i="2" s="1"/>
  <c r="G258" i="2"/>
  <c r="G257" i="2" s="1"/>
  <c r="N24" i="2"/>
  <c r="H40" i="1"/>
  <c r="G320" i="2"/>
  <c r="G316" i="2" s="1"/>
  <c r="G325" i="2"/>
  <c r="G324" i="2" s="1"/>
  <c r="G322" i="2"/>
  <c r="G282" i="2"/>
  <c r="G280" i="2"/>
  <c r="G279" i="2" s="1"/>
  <c r="G278" i="2" s="1"/>
  <c r="G198" i="2"/>
  <c r="G131" i="2"/>
  <c r="G166" i="2"/>
  <c r="G171" i="2"/>
  <c r="G170" i="2"/>
  <c r="G168" i="2"/>
  <c r="G167" i="2" s="1"/>
  <c r="G102" i="2"/>
  <c r="G101" i="2" s="1"/>
  <c r="G100" i="2" s="1"/>
  <c r="G99" i="2" s="1"/>
  <c r="G97" i="2"/>
  <c r="G47" i="2"/>
  <c r="G46" i="2" s="1"/>
  <c r="G45" i="2" s="1"/>
  <c r="G44" i="2" s="1"/>
  <c r="C30" i="4" l="1"/>
  <c r="C57" i="3"/>
  <c r="C52" i="3"/>
  <c r="C44" i="3" s="1"/>
  <c r="C50" i="3"/>
  <c r="C42" i="3"/>
  <c r="E39" i="3"/>
  <c r="C39" i="3"/>
  <c r="C36" i="3"/>
  <c r="C34" i="3"/>
  <c r="C33" i="3"/>
  <c r="D30" i="3" s="1"/>
  <c r="C26" i="3"/>
  <c r="C22" i="3"/>
  <c r="C20" i="3" s="1"/>
  <c r="C18" i="3"/>
  <c r="D16" i="3"/>
  <c r="C16" i="3"/>
  <c r="C14" i="3"/>
  <c r="G337" i="2"/>
  <c r="G336" i="2" s="1"/>
  <c r="G335" i="2" s="1"/>
  <c r="G334" i="2" s="1"/>
  <c r="G332" i="2"/>
  <c r="G331" i="2" s="1"/>
  <c r="G329" i="2" s="1"/>
  <c r="G328" i="2"/>
  <c r="G327" i="2" s="1"/>
  <c r="G321" i="2"/>
  <c r="G318" i="2"/>
  <c r="G317" i="2" s="1"/>
  <c r="G314" i="2"/>
  <c r="G313" i="2" s="1"/>
  <c r="G312" i="2" s="1"/>
  <c r="G311" i="2"/>
  <c r="G310" i="2" s="1"/>
  <c r="G303" i="2"/>
  <c r="G300" i="2"/>
  <c r="G294" i="2"/>
  <c r="G293" i="2" s="1"/>
  <c r="G287" i="2"/>
  <c r="G286" i="2" s="1"/>
  <c r="G285" i="2" s="1"/>
  <c r="G284" i="2"/>
  <c r="G276" i="2"/>
  <c r="G275" i="2" s="1"/>
  <c r="G274" i="2" s="1"/>
  <c r="G273" i="2" s="1"/>
  <c r="G266" i="2"/>
  <c r="G254" i="2"/>
  <c r="G253" i="2" s="1"/>
  <c r="G251" i="2"/>
  <c r="G250" i="2" s="1"/>
  <c r="G249" i="2"/>
  <c r="G247" i="2"/>
  <c r="G246" i="2" s="1"/>
  <c r="G245" i="2"/>
  <c r="G242" i="2"/>
  <c r="G240" i="2"/>
  <c r="G239" i="2" s="1"/>
  <c r="G237" i="2"/>
  <c r="G236" i="2" s="1"/>
  <c r="G234" i="2"/>
  <c r="G233" i="2" s="1"/>
  <c r="G231" i="2"/>
  <c r="G230" i="2" s="1"/>
  <c r="G228" i="2"/>
  <c r="G227" i="2" s="1"/>
  <c r="G226" i="2"/>
  <c r="G224" i="2"/>
  <c r="G223" i="2" s="1"/>
  <c r="G221" i="2"/>
  <c r="G220" i="2" s="1"/>
  <c r="G219" i="2"/>
  <c r="G217" i="2"/>
  <c r="G216" i="2" s="1"/>
  <c r="G214" i="2"/>
  <c r="G213" i="2"/>
  <c r="G212" i="2"/>
  <c r="G209" i="2"/>
  <c r="G207" i="2" s="1"/>
  <c r="G206" i="2" s="1"/>
  <c r="G208" i="2"/>
  <c r="G203" i="2"/>
  <c r="G202" i="2" s="1"/>
  <c r="G201" i="2" s="1"/>
  <c r="G200" i="2" s="1"/>
  <c r="G197" i="2"/>
  <c r="G187" i="2"/>
  <c r="G191" i="2"/>
  <c r="G190" i="2" s="1"/>
  <c r="G189" i="2"/>
  <c r="G188" i="2" s="1"/>
  <c r="G184" i="2"/>
  <c r="G182" i="2"/>
  <c r="G180" i="2"/>
  <c r="G179" i="2" s="1"/>
  <c r="G177" i="2"/>
  <c r="G176" i="2"/>
  <c r="G175" i="2" s="1"/>
  <c r="G174" i="2" s="1"/>
  <c r="G173" i="2"/>
  <c r="G164" i="2"/>
  <c r="G163" i="2" s="1"/>
  <c r="G162" i="2" s="1"/>
  <c r="G161" i="2" s="1"/>
  <c r="G130" i="2"/>
  <c r="I131" i="2" s="1"/>
  <c r="G154" i="2"/>
  <c r="G153" i="2" s="1"/>
  <c r="G152" i="2"/>
  <c r="G150" i="2"/>
  <c r="G148" i="2"/>
  <c r="G147" i="2" s="1"/>
  <c r="G145" i="2"/>
  <c r="G144" i="2" s="1"/>
  <c r="G143" i="2"/>
  <c r="G140" i="2"/>
  <c r="G138" i="2"/>
  <c r="G137" i="2"/>
  <c r="G136" i="2"/>
  <c r="G134" i="2"/>
  <c r="G133" i="2" s="1"/>
  <c r="G132" i="2"/>
  <c r="G123" i="2"/>
  <c r="G121" i="2"/>
  <c r="G120" i="2"/>
  <c r="G118" i="2"/>
  <c r="G117" i="2"/>
  <c r="G113" i="2"/>
  <c r="G111" i="2" s="1"/>
  <c r="G110" i="2" s="1"/>
  <c r="G109" i="2" s="1"/>
  <c r="G108" i="2" s="1"/>
  <c r="G106" i="2"/>
  <c r="G105" i="2"/>
  <c r="G104" i="2"/>
  <c r="G96" i="2"/>
  <c r="G95" i="2" s="1"/>
  <c r="G94" i="2" s="1"/>
  <c r="G92" i="2"/>
  <c r="G91" i="2"/>
  <c r="G90" i="2"/>
  <c r="G88" i="2"/>
  <c r="G87" i="2" s="1"/>
  <c r="G86" i="2" s="1"/>
  <c r="G84" i="2"/>
  <c r="G83" i="2" s="1"/>
  <c r="G81" i="2"/>
  <c r="G80" i="2" s="1"/>
  <c r="G79" i="2"/>
  <c r="G77" i="2"/>
  <c r="G76" i="2" s="1"/>
  <c r="G75" i="2"/>
  <c r="G74" i="2"/>
  <c r="G71" i="2"/>
  <c r="G70" i="2" s="1"/>
  <c r="G69" i="2" s="1"/>
  <c r="G68" i="2" s="1"/>
  <c r="G66" i="2"/>
  <c r="G64" i="2" s="1"/>
  <c r="G63" i="2" s="1"/>
  <c r="G59" i="2"/>
  <c r="G57" i="2" s="1"/>
  <c r="G56" i="2" s="1"/>
  <c r="G58" i="2"/>
  <c r="G53" i="2"/>
  <c r="G51" i="2" s="1"/>
  <c r="G50" i="2" s="1"/>
  <c r="G52" i="2"/>
  <c r="G42" i="2"/>
  <c r="G40" i="2"/>
  <c r="G39" i="2"/>
  <c r="G32" i="2"/>
  <c r="G31" i="2"/>
  <c r="G26" i="2"/>
  <c r="G25" i="2" s="1"/>
  <c r="G20" i="2"/>
  <c r="G19" i="2" s="1"/>
  <c r="G18" i="2" s="1"/>
  <c r="G17" i="2"/>
  <c r="J63" i="2" l="1"/>
  <c r="G256" i="2"/>
  <c r="G260" i="2"/>
  <c r="G30" i="2"/>
  <c r="G29" i="2" s="1"/>
  <c r="K23" i="2"/>
  <c r="L30" i="2"/>
  <c r="G159" i="2"/>
  <c r="G158" i="2" s="1"/>
  <c r="G157" i="2" s="1"/>
  <c r="G156" i="2" s="1"/>
  <c r="G211" i="2"/>
  <c r="G205" i="2" s="1"/>
  <c r="G55" i="2"/>
  <c r="G129" i="2"/>
  <c r="G22" i="2"/>
  <c r="G20" i="1" s="1"/>
  <c r="G28" i="2"/>
  <c r="G112" i="2"/>
  <c r="G127" i="2"/>
  <c r="G126" i="2" s="1"/>
  <c r="G125" i="2" s="1"/>
  <c r="G124" i="2" s="1"/>
  <c r="G24" i="2"/>
  <c r="G23" i="2" s="1"/>
  <c r="G116" i="2"/>
  <c r="G38" i="2"/>
  <c r="G37" i="2" s="1"/>
  <c r="G289" i="2"/>
  <c r="G36" i="2"/>
  <c r="G49" i="2"/>
  <c r="G238" i="2"/>
  <c r="C30" i="3"/>
  <c r="C13" i="3" s="1"/>
  <c r="G65" i="2"/>
  <c r="G193" i="2"/>
  <c r="G330" i="2"/>
  <c r="G16" i="2" l="1"/>
  <c r="E40" i="3"/>
  <c r="L36" i="2"/>
  <c r="G186" i="2"/>
  <c r="D40" i="1"/>
  <c r="D39" i="1"/>
  <c r="D50" i="1"/>
  <c r="G15" i="2" l="1"/>
  <c r="G339" i="2" s="1"/>
  <c r="D49" i="1"/>
  <c r="D46" i="1"/>
  <c r="D44" i="1"/>
  <c r="D42" i="1"/>
  <c r="D38" i="1"/>
  <c r="D35" i="1"/>
  <c r="D32" i="1"/>
  <c r="D29" i="1"/>
  <c r="G51" i="1" l="1"/>
  <c r="F61" i="3"/>
  <c r="G14" i="2"/>
</calcChain>
</file>

<file path=xl/sharedStrings.xml><?xml version="1.0" encoding="utf-8"?>
<sst xmlns="http://schemas.openxmlformats.org/spreadsheetml/2006/main" count="4008" uniqueCount="632">
  <si>
    <t>Приложение №3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</si>
  <si>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</si>
  <si>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</si>
  <si>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</si>
  <si>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</si>
  <si>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РАСХОДЫ</t>
  </si>
  <si>
    <t xml:space="preserve">по разделам и подразделам функциональной </t>
  </si>
  <si>
    <t>Наименование раздела</t>
  </si>
  <si>
    <t>код</t>
  </si>
  <si>
    <t>Бюджет -</t>
  </si>
  <si>
    <t>и подраздела</t>
  </si>
  <si>
    <t>раздела</t>
  </si>
  <si>
    <t>подраздела</t>
  </si>
  <si>
    <t>всего</t>
  </si>
  <si>
    <t>(тыс.руб.)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</si>
  <si>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</si>
  <si>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</si>
  <si>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</si>
  <si>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</si>
  <si>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</si>
  <si>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0104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</si>
  <si>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</si>
  <si>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</si>
  <si>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</si>
  <si>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</si>
  <si>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</si>
  <si>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</si>
  <si>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</si>
  <si>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</si>
  <si>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</si>
  <si>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</si>
  <si>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</si>
  <si>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</si>
  <si>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</si>
  <si>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</si>
  <si>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</si>
  <si>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</si>
  <si>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</si>
  <si>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</si>
  <si>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</si>
  <si>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</si>
  <si>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хозяйство( дорожные фонды)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</si>
  <si>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</si>
  <si>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</si>
  <si>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</si>
  <si>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</si>
  <si>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</si>
  <si>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</si>
  <si>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</si>
  <si>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</si>
  <si>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</si>
  <si>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</si>
  <si>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</si>
  <si>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</si>
  <si>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</si>
  <si>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</si>
  <si>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</si>
  <si>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, 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</si>
  <si>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</si>
  <si>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</si>
  <si>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</si>
  <si>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</si>
  <si>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</si>
  <si>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</si>
  <si>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</si>
  <si>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</si>
  <si>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</si>
  <si>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</si>
  <si>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</si>
  <si>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</si>
  <si>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</si>
  <si>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</si>
  <si>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</si>
  <si>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</si>
  <si>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</si>
  <si>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</si>
  <si>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Волховского муниципального района на 2019 год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</si>
  <si>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</si>
  <si>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</si>
  <si>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</si>
  <si>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</si>
  <si>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</si>
  <si>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</si>
  <si>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</si>
  <si>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</si>
  <si>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</si>
  <si>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</si>
  <si>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</si>
  <si>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</si>
  <si>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</si>
  <si>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</si>
  <si>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</si>
  <si>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</si>
  <si>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</si>
  <si>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</si>
  <si>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</si>
  <si>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</si>
  <si>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</si>
  <si>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</si>
  <si>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</si>
  <si>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</si>
  <si>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</si>
  <si>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</si>
  <si>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</si>
  <si>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</si>
  <si>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</si>
  <si>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</si>
  <si>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</si>
  <si>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</si>
  <si>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</si>
  <si>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</si>
  <si>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</si>
  <si>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</si>
  <si>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</si>
  <si>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</si>
  <si>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</si>
  <si>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</si>
  <si>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</si>
  <si>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</si>
  <si>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</si>
  <si>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</si>
  <si>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</si>
  <si>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</si>
  <si>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</si>
  <si>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</si>
  <si>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</si>
  <si>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</si>
  <si>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</si>
  <si>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</si>
  <si>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</si>
  <si>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</si>
  <si>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</si>
  <si>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</si>
  <si>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</si>
  <si>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</si>
  <si>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68 9 01 00030</t>
  </si>
  <si>
    <t>Расходы на выплаты персоналу казенных учреждений</t>
  </si>
  <si>
    <t>110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</si>
  <si>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</si>
  <si>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</si>
  <si>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</si>
  <si>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</si>
  <si>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</si>
  <si>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Подпрограмма "Обеспечение правопорядка и профилактика правонарушений в МО Кисельнинское СП" муниципальной программы"Обеспечение мер безопасности на территории МО Кисельнинское СП"</t>
  </si>
  <si>
    <t>13 1 00 00000</t>
  </si>
  <si>
    <t>Основное мероприятие "Реализация мер по обеспечению общественного порядка на территории поселения"</t>
  </si>
  <si>
    <t>13 1 01 00000</t>
  </si>
  <si>
    <t>Реализация мер по обеспечению общественного порядка на территории поселения</t>
  </si>
  <si>
    <t>13 1 01 71340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</si>
  <si>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</si>
  <si>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</si>
  <si>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</si>
  <si>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</si>
  <si>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Основное мероприятие "Реализация комплекса мер по содействию трудовой адаптации и занятости молодежи"</t>
  </si>
  <si>
    <t>23 3 01 00000</t>
  </si>
  <si>
    <t>Реализация комплекса мер по содействию трудовой адаптации и занятости молодежи</t>
  </si>
  <si>
    <t>23 3 01 00340</t>
  </si>
  <si>
    <t>Подпрограмма «Общество и власть»</t>
  </si>
  <si>
    <t>23 2 00 00000</t>
  </si>
  <si>
    <t>23 2 01 00000</t>
  </si>
  <si>
    <t>23 2 01 00320</t>
  </si>
  <si>
    <t>Иные закупки товаров, работ и услуг для обеспечения государственных (муниципальных) нужд(сайт)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</si>
  <si>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</si>
  <si>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</si>
  <si>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</si>
  <si>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Подпрограмма "Обследование технического состояния зданий и сооружений в МО Кисельнинское СП на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</si>
  <si>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11 1 01 00000</t>
  </si>
  <si>
    <t>Осуществление мероприятий по обследованию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</si>
  <si>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11 1 01 00010</t>
  </si>
  <si>
    <t>Муниципальная программа "Противодействие коррупции в муниципальном образовании «Кисельнинское сельское поселение» на 2016-2018 годы"</t>
  </si>
  <si>
    <t>12 0 0 00000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</si>
  <si>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</si>
  <si>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</si>
  <si>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</si>
  <si>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</si>
  <si>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</si>
  <si>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</si>
  <si>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</si>
  <si>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</si>
  <si>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</si>
  <si>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</si>
  <si>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</si>
  <si>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</si>
  <si>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</si>
  <si>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69 9 01 51180</t>
  </si>
  <si>
    <t>НАЦИОНАЛЬНАЯ БЕЗОПАСНОСТЬ И ПРАВООХРАНИТЕЛЬНАЯ ДЕЯТЕЛЬНОСТЬ</t>
  </si>
  <si>
    <t>09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</si>
  <si>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</si>
  <si>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</si>
  <si>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</si>
  <si>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</si>
  <si>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</si>
  <si>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</si>
  <si>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</si>
  <si>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</si>
  <si>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</si>
  <si>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</si>
  <si>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</si>
  <si>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</si>
  <si>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</si>
  <si>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</si>
  <si>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</si>
  <si>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</si>
  <si>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</si>
  <si>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</si>
  <si>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Мероприятия по осуществлению органами местного самоуправления экспертных работ (исследование и анализ) дорожного покрытия территории поселения</t>
  </si>
  <si>
    <t>14 2 01 00100</t>
  </si>
  <si>
    <t>Основное мероприятие "Технический учет автомобильных дорог и дорожных сооружений с составлением паспорта"</t>
  </si>
  <si>
    <t>14 2 02 00110</t>
  </si>
  <si>
    <t>Технический учет автомобильных дорог и дорожных сооружений с составлением паспорта</t>
  </si>
  <si>
    <t>Подпрограмма « Капитальный ремонт и ремонт дорог и дворовых территорий МО Кисельнинское СП</t>
  </si>
  <si>
    <t>Основное мероприятие "Капитальный ремонт дорог и дворовых территорий поселения"</t>
  </si>
  <si>
    <t>Капитальный ремонт дорог и дворовых территорий поселения</t>
  </si>
  <si>
    <t>14 2 01 00120</t>
  </si>
  <si>
    <t>Основное мероприятие "Ремонт дорог и дворовых территорий поселения"</t>
  </si>
  <si>
    <t>Ремонт дорог и дворовых территорий поселения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</si>
  <si>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</si>
  <si>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</si>
  <si>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</si>
  <si>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</si>
  <si>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</si>
  <si>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</si>
  <si>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</si>
  <si>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</si>
  <si>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23 1 00 00000</t>
  </si>
  <si>
    <t>23 1 01 00000</t>
  </si>
  <si>
    <t>23 1 01 S0880</t>
  </si>
  <si>
    <t>Программа «Устойчивое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поселения»</t>
  </si>
  <si>
    <t>24 0 00 00000</t>
  </si>
  <si>
    <t>Подпрограмма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поселения"</t>
  </si>
  <si>
    <t>24 1 00 00000</t>
  </si>
  <si>
    <t>Основное мероприятие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</si>
  <si>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24 1 01 00000</t>
  </si>
  <si>
    <t>Мероприятия, направленные на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</si>
  <si>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S4390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</si>
  <si>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</si>
  <si>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</si>
  <si>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</si>
  <si>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</si>
  <si>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</si>
  <si>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</si>
  <si>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</si>
  <si>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11 2 01 00020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</si>
  <si>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 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</si>
  <si>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11 2 02 00000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</si>
  <si>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</si>
  <si>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11 2 02 00030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</si>
  <si>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</si>
  <si>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</si>
  <si>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</si>
  <si>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</si>
  <si>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</si>
  <si>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</si>
  <si>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</si>
  <si>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</si>
  <si>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Проведение мероприятий органами местного самоуправления по предоставлению субсидий на капитальный ремонт некоммерческой организации "Фонд капитального ремонта многоквартирных домов Ленинградской области" в рамках непрограммных расходов МО Кисельнинское СП</t>
  </si>
  <si>
    <t>68 9 01 00510</t>
  </si>
  <si>
    <t>Субсидии некоммерческим организациям (за исключением государственных (муниципальных) учреждений)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</si>
  <si>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Кисельнинское СП в сфере непрограммных расходов)
</t>
  </si>
  <si>
    <t>68 9 01 00520</t>
  </si>
  <si>
    <t>Иные бюджетные ассигнования</t>
  </si>
  <si>
    <t>800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</si>
  <si>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</si>
  <si>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</si>
  <si>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</si>
  <si>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банных услуг   на территории МО «Кисельнинское СП» в сфере непрограммных расходов)
</t>
  </si>
  <si>
    <t>68 9 01 00530</t>
  </si>
  <si>
    <t>15 1 00 00000</t>
  </si>
  <si>
    <r>
      <t>Основное мероприятие "Капитальный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</si>
  <si>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15 1 01 00000</t>
  </si>
  <si>
    <r>
      <t>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</si>
  <si>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15 1 01 00150</t>
  </si>
  <si>
    <t>15 1 01 00160</t>
  </si>
  <si>
    <t>Подпрограмма «Водоснабжение и водоотведение МО Кисельнинское СП</t>
  </si>
  <si>
    <t>15 2 00 00000</t>
  </si>
  <si>
    <t>Основное мероприятие "Капитальный ремонт и ремонт объектов водоснабжения и водоотведения МО Кисельнинское СП"</t>
  </si>
  <si>
    <t>15 2 01 00000</t>
  </si>
  <si>
    <t>Капитальный ремонт и ремонт объектов водоснабжения и водоотведения МО Кисельнинское СП</t>
  </si>
  <si>
    <t>15 2 01 00170</t>
  </si>
  <si>
    <t>Основное мероприятие "Ремонт объектов водоснабжения и водоотведения МО Кисельнинское СП"</t>
  </si>
  <si>
    <t>15 2 02 00180</t>
  </si>
  <si>
    <t>Ремонт объектов водоснабжения и водоотведения МО Кисельнинское СП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</si>
  <si>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</si>
  <si>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</si>
  <si>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</si>
  <si>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15 3 01 00190</t>
  </si>
  <si>
    <t>15 2 01 00190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</si>
  <si>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</si>
  <si>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</si>
  <si>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</si>
  <si>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</si>
  <si>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</si>
  <si>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</si>
  <si>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</si>
  <si>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</si>
  <si>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</si>
  <si>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</si>
  <si>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</si>
  <si>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</si>
  <si>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</si>
  <si>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</si>
  <si>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Основное мероприятие "Приобретение и устройство новых детских игровых площадок"</t>
  </si>
  <si>
    <t>19 2 01 00000</t>
  </si>
  <si>
    <t>Приобретение и устройство новых детских игровых площадок.</t>
  </si>
  <si>
    <t>19 2 01 00250</t>
  </si>
  <si>
    <t>Основное мероприятие "Устройство элементов благоустройства у зданий (включая жилые дома МО Кисельнинское СП"</t>
  </si>
  <si>
    <t>19 2 02 00000</t>
  </si>
  <si>
    <t>Устройство элементов благоустройства у зданий (включая жилые дома МО Кисельнинское СП</t>
  </si>
  <si>
    <t>19 2 02 00260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</si>
  <si>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</si>
  <si>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</si>
  <si>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</si>
  <si>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Мероприятия по борьбе с борщевиком Сосновского ОБ</t>
  </si>
  <si>
    <t>22 0 01 74310</t>
  </si>
  <si>
    <t>22 0 01 S4310</t>
  </si>
  <si>
    <t>ОБРАЗОВАНИЕ</t>
  </si>
  <si>
    <t>07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</si>
  <si>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</si>
  <si>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</si>
  <si>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</si>
  <si>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</si>
  <si>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</si>
  <si>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</si>
  <si>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</si>
  <si>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</si>
  <si>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</si>
  <si>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</si>
  <si>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</si>
  <si>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</si>
  <si>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</si>
  <si>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</si>
  <si>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</si>
  <si>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</si>
  <si>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</si>
  <si>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</si>
  <si>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</si>
  <si>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</si>
  <si>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</si>
  <si>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</si>
  <si>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</si>
  <si>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</si>
  <si>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</si>
  <si>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</si>
  <si>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</si>
  <si>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</si>
  <si>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</si>
  <si>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</si>
  <si>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16 0 01 00210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</si>
  <si>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</si>
  <si>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</si>
  <si>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</si>
  <si>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</si>
  <si>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</si>
  <si>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</si>
  <si>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</si>
  <si>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</si>
  <si>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</si>
  <si>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</si>
  <si>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Поступление доходов бюджета муниципального образования</t>
  </si>
  <si>
    <t>код бюджетной</t>
  </si>
  <si>
    <t>ИСТОЧНИК ДОХОДОВ</t>
  </si>
  <si>
    <t>План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</si>
  <si>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</si>
  <si>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</si>
  <si>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</si>
  <si>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</si>
  <si>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</si>
  <si>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</si>
  <si>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</si>
  <si>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</si>
  <si>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</si>
  <si>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</si>
  <si>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</si>
  <si>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</si>
  <si>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</si>
  <si>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</si>
  <si>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</si>
  <si>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</si>
  <si>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</si>
  <si>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</si>
  <si>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</si>
  <si>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</si>
  <si>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</si>
  <si>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</si>
  <si>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</si>
  <si>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</si>
  <si>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</si>
  <si>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</si>
  <si>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</si>
  <si>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</si>
  <si>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</si>
  <si>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</si>
  <si>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</si>
  <si>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1 09 00000 00 0000 110</t>
  </si>
  <si>
    <t>Задолженность и перерасчеты по отмененным налогам, сборам и иным обязательствам платежей</t>
  </si>
  <si>
    <t>1 09 04053 10 0000 110</t>
  </si>
  <si>
    <t>Земельный налог (по обязательствам, возникшим до 1 января 2006 года), мобилизируемый на территориях поселений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</si>
  <si>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</si>
  <si>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</si>
  <si>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</si>
  <si>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</si>
  <si>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</si>
  <si>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</si>
  <si>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                                              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</si>
  <si>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</si>
  <si>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</si>
  <si>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</si>
  <si>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</si>
  <si>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</si>
  <si>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</si>
  <si>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</si>
  <si>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</si>
  <si>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</si>
  <si>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</si>
  <si>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</si>
  <si>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</si>
  <si>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</si>
  <si>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</si>
  <si>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1 16 51040 02 0000 140</t>
  </si>
  <si>
    <t>Денежные взыскания (штрафы) установленные законами субъектов Российской Федерации за несоблюдения муниципальных правовых актов, зачисляемые в бюджеты поселений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</si>
  <si>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</si>
  <si>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</si>
  <si>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</si>
  <si>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</si>
  <si>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</si>
  <si>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</si>
  <si>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</si>
  <si>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</si>
  <si>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2 02 15001 10 0000 150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</si>
  <si>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</si>
  <si>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</si>
  <si>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</si>
  <si>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</si>
  <si>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</si>
  <si>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</si>
  <si>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</si>
  <si>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</si>
  <si>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</si>
  <si>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</si>
  <si>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</si>
  <si>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</si>
  <si>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</si>
  <si>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</si>
  <si>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</si>
  <si>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</si>
  <si>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</si>
  <si>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</si>
  <si>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</si>
  <si>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приложение 1</t>
  </si>
  <si>
    <t>Источники  внутреннего финансирования дефицита бюджета</t>
  </si>
  <si>
    <t>Волховского муниципального района Ленинградской области</t>
  </si>
  <si>
    <t>НАИМЕНОВАНИЕ</t>
  </si>
  <si>
    <t>сумма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</si>
  <si>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</si>
  <si>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</si>
  <si>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</si>
  <si>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</si>
  <si>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</si>
  <si>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Расходы на обеспечение функций государственных органов в рамках непрограммных расходов МО Кисельнинское СП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</si>
  <si>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</si>
  <si>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</si>
  <si>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330</t>
  </si>
  <si>
    <t>14 4 00 00000</t>
  </si>
  <si>
    <t>14 4 01 00000</t>
  </si>
  <si>
    <t>14 4 01 00150</t>
  </si>
  <si>
    <t>14 4 02 00110</t>
  </si>
  <si>
    <t>14 4 02 00000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</si>
  <si>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</si>
  <si>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25 0 00 00000</t>
  </si>
  <si>
    <t>Мероприятия,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</si>
  <si>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01 S4660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</si>
  <si>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</si>
  <si>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</si>
  <si>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"Жилье для молодежи"</t>
  </si>
  <si>
    <t>"Жилье для молодежи"</t>
  </si>
  <si>
    <t>16 0 01 00000</t>
  </si>
  <si>
    <t>16 0 02 00000</t>
  </si>
  <si>
    <t>Подпрограмма «Озеленение МО Кисельнинское СП»</t>
  </si>
  <si>
    <t>Подпрограмма   «Развитие объектов физической культуры и спорта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</si>
  <si>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</si>
  <si>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</si>
  <si>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</si>
  <si>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</si>
  <si>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гг.»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</si>
  <si>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г.г.»</t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</si>
  <si>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 на 2019-2021 годы"</t>
  </si>
  <si>
    <t>Подпрограмма «Энергетика МО Кисельнинское СП на 2019-2021 г.г.»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</si>
  <si>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</si>
  <si>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</si>
  <si>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</si>
  <si>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</si>
  <si>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</si>
  <si>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</si>
  <si>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</si>
  <si>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</si>
  <si>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Иные закупки товаров, работ и услуг для обеспечения государственных (муниципальных) нужд(газета)</t>
  </si>
  <si>
    <t>13 1 00 0000</t>
  </si>
  <si>
    <t>13 1 01 00050</t>
  </si>
  <si>
    <t>13 1 01 0050</t>
  </si>
  <si>
    <t>13 1 02 00000</t>
  </si>
  <si>
    <t>13 1 02 00060</t>
  </si>
  <si>
    <t>Основное мероприятие " Предупреждение и ликвидация чрезвычайных ситуаций природного и техногенного характера"</t>
  </si>
  <si>
    <t>Основное мероприятие «Развитие,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области»</t>
  </si>
  <si>
    <t>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</t>
  </si>
  <si>
    <t>Разработка схем газоснабжения</t>
  </si>
  <si>
    <t>Основное мероприятие «Разработка схем газоснабжения»</t>
  </si>
  <si>
    <t>Основное мероприятие "Проведение экспертизы многоквартирного дома на территории МО «Кисельнинское сельское поселение» Волховского муниципального района Ленинградской области»</t>
  </si>
  <si>
    <r>
      <t xml:space="preserve">Проведение экспертизы многоквартирного дома на территории </t>
    </r>
    <r>
      <rPr>
        <sz val="12"/>
        <color theme="1"/>
        <rFont val="Times New Roman"/>
        <family val="1"/>
        <charset val="204"/>
      </rPr>
      <t>МО «Кисельнинское сельское поселение» Волховского муниципального района Ленинградской области»</t>
    </r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</si>
  <si>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</si>
  <si>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</si>
  <si>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</si>
  <si>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20 2 01 00000</t>
  </si>
  <si>
    <t>Строительство спортивной площадки в дер. Кисельня Волховского муниципального района Ленинградской области</t>
  </si>
  <si>
    <t>Основное мероприятие «Строительство спортивной площадки в дер. Кисельня Волховского муниципального района Ленинградской области»</t>
  </si>
  <si>
    <t>20 3 01 00290</t>
  </si>
  <si>
    <t>20 3 01 00000</t>
  </si>
  <si>
    <t>20 3 00 00000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</si>
  <si>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</si>
  <si>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</si>
  <si>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</si>
  <si>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Оценка эффективности проведенного комплекса мероприятий по уничтожению борщевика Сосновского</t>
  </si>
  <si>
    <t>22 0 02 S4310</t>
  </si>
  <si>
    <t>Основное мероприятие «Разработка проектно-сметной документации по капитальному ремонту помещения зрительного зала нежилого здания Кисельнинский Дом Культуры»</t>
  </si>
  <si>
    <t>Подпрограмма «Капитальный ремонт нежилого здания «Кисельнинский Дом Культуры»</t>
  </si>
  <si>
    <t xml:space="preserve">Муниципальная программа
«Устойчивое развитие сельских территорий муниципального образования «Кисельнинское сельское поселение» Волховского муниципального района Ленинградской области
</t>
  </si>
  <si>
    <t xml:space="preserve"> «Разработка проектно-сметной документации по капитальному ремонту помещения зрительного зала нежилого здания Кисельнинский Дом Культуры»</t>
  </si>
  <si>
    <t>Основное мероприятие "Обеспечение жильем молодых семей"</t>
  </si>
  <si>
    <t>Обеспечение жильем молодых семей</t>
  </si>
  <si>
    <t>16 0 02 00220</t>
  </si>
  <si>
    <t>23 2 02 00000</t>
  </si>
  <si>
    <t>20 2 00 00000</t>
  </si>
  <si>
    <t>Приложение №5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</si>
  <si>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"Кисельнинское сельское поселение" Волховского муниципального района на 2019 год</t>
  </si>
  <si>
    <t>Приложение №6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</si>
  <si>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</si>
  <si>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</si>
  <si>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</si>
  <si>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Основное мероприятие "Осуществление мероприятий по обследованию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</si>
  <si>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</si>
  <si>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12 0 00 00000</t>
  </si>
  <si>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</si>
  <si>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</si>
  <si>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14 2 02 00000</t>
  </si>
  <si>
    <t>14 3 01 00120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</si>
  <si>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</si>
  <si>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</si>
  <si>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Основное мероприятие "Капитальный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</si>
  <si>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</si>
  <si>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15 1 00 00150</t>
  </si>
  <si>
    <t>15 1 02 00000</t>
  </si>
  <si>
    <r>
      <t>Капитальный ремонт и ремонт 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</si>
  <si>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15 1 02 00160</t>
  </si>
  <si>
    <t>15 2 02 00000</t>
  </si>
  <si>
    <t>Основное мероприятие. Улучшение жилищных условий молодых граждан.</t>
  </si>
  <si>
    <t>Улучшение жилищных условий молодых граждан.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</si>
  <si>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</si>
  <si>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Субсидии юридическим лицам (кроме некоммерческих организаций), индивидуальным предпринимателям, физическим лицам</t>
  </si>
  <si>
    <t>18 0 00 00000</t>
  </si>
  <si>
    <t>18 1 01 00000</t>
  </si>
  <si>
    <t xml:space="preserve">Социальное обеспечение населения 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</si>
  <si>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</si>
  <si>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</si>
  <si>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финансовых, налоговых и таможенных органов и органов (финансово-бюджетного) надзора</t>
  </si>
  <si>
    <t xml:space="preserve">Резервные фонды  </t>
  </si>
  <si>
    <t>Мобилизация и вневойсковая подготовка</t>
  </si>
  <si>
    <t>68  9 01 51180</t>
  </si>
  <si>
    <t>69  9 01 51180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</si>
  <si>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«Кисельнинское СП» в сфере непрограммных расходов)
</t>
  </si>
  <si>
    <t>68  9 01 00590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</si>
  <si>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2019 год</t>
  </si>
  <si>
    <t>на 2019 год</t>
  </si>
  <si>
    <t>Защита населения и территории от чрезвычайных ситуаций природного и техногенного характера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</si>
  <si>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</si>
  <si>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Предупреждение и ликвидация чрезвычайных ситуаций природного и техногенного характера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</si>
  <si>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</si>
  <si>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14 2 01 00140</t>
  </si>
  <si>
    <t>14 4 01 00110</t>
  </si>
  <si>
    <t>18 1 00 00000</t>
  </si>
  <si>
    <t>18 1 01 00370</t>
  </si>
  <si>
    <t>20 1 02  S0360</t>
  </si>
  <si>
    <t xml:space="preserve">Подпрограмма 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 </t>
  </si>
  <si>
    <t>Основное мероприятие. Реализация проектов местных инициатив граждан.</t>
  </si>
  <si>
    <t>Реализация проектов местных инициатив граждан.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</si>
  <si>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</si>
  <si>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</si>
  <si>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</si>
  <si>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</si>
  <si>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</si>
  <si>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</si>
  <si>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</si>
  <si>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25 1 00 00000</t>
  </si>
  <si>
    <t>25 1 01 00000</t>
  </si>
  <si>
    <t xml:space="preserve">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 </t>
  </si>
  <si>
    <t>25 1 01 S4660</t>
  </si>
  <si>
    <t xml:space="preserve">Подпрограмма   «О содействии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 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</si>
  <si>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</si>
  <si>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Подпрограмма   «О содействии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</si>
  <si>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</si>
  <si>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68 9 01 00600</t>
  </si>
  <si>
    <t xml:space="preserve"> на 2019 год</t>
  </si>
  <si>
    <t>"Кисельнинское сельское поселение"</t>
  </si>
  <si>
    <t>муниципального образования "Кисельнинское сельское поселение"</t>
  </si>
  <si>
    <t>2 02 29999 10 0000 150</t>
  </si>
  <si>
    <t>2 02 20216 10 0000 150</t>
  </si>
  <si>
    <t>"Кисельнинское сельское поселение" на 2019 год</t>
  </si>
  <si>
    <t>к проекту бюджета</t>
  </si>
  <si>
    <t>классификации расходов на 2019 год</t>
  </si>
  <si>
    <t>района Ленинградской области на 2019 год</t>
  </si>
  <si>
    <t>Муниципальная программа "Противодействие коррупции в муниципальном образовании «Кисельнинское сельское поселение»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</si>
  <si>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</si>
  <si>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</si>
  <si>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Приложение № 9</t>
  </si>
  <si>
    <t xml:space="preserve"> муниципального образования</t>
  </si>
  <si>
    <t>«Кисельнинское сельское поселение»</t>
  </si>
  <si>
    <t>Предельная величина на 01.01.2019 г.</t>
  </si>
  <si>
    <t>Кредиты от кредитных организаций</t>
  </si>
  <si>
    <t>Итого</t>
  </si>
  <si>
    <t>Объем привлечения в 2019 году</t>
  </si>
  <si>
    <t>Объем погашения в 2019 году</t>
  </si>
  <si>
    <t>Предельная величина на 01.01.2020 г.</t>
  </si>
  <si>
    <t>Программа муниципальных внутренних заимствований муниципального образования "Кисельнинское сельское поселение" Волховского муниципального района Ленинградской области на 2019 год</t>
  </si>
  <si>
    <t>к РСД от 24.12.18 г. №33</t>
  </si>
  <si>
    <t>к РСД от 24.12.18 №33 муниципального образования</t>
  </si>
  <si>
    <t>к РСД от 24.12.18 г. №33 муниципального образования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</si>
  <si>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</si>
  <si>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</si>
  <si>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</si>
  <si>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</si>
  <si>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</si>
  <si>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22 0 02 00000</t>
  </si>
  <si>
    <t xml:space="preserve">Основное мероприятие "Мероприятия,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
</t>
  </si>
  <si>
    <t>181, а потом нули?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</si>
</sst>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?"/>
    <numFmt numFmtId="166" formatCode="#,##0.0"/>
    <numFmt numFmtId="167" formatCode="#,##0.00&quot;р.&quot;"/>
  </numFmts>
  <fonts count="46" x14ac:knownFonts="1">
    <font>
      <sz val="11"/>
      <color theme="1"/>
      <name val="Calibri"/>
      <family val="2"/>
      <scheme val="minor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4" fillId="0" borderId="0"/>
  </cellStyleXfs>
  <cellXfs count="289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0" fillId="0" borderId="0" xfId="0" applyNumberFormat="1"/>
    <xf numFmtId="0" fontId="7" fillId="0" borderId="6" xfId="0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0" fontId="0" fillId="0" borderId="0" xfId="0" applyFill="1"/>
    <xf numFmtId="2" fontId="12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righ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5" fillId="0" borderId="0" xfId="0" applyFont="1" applyFill="1"/>
    <xf numFmtId="0" fontId="16" fillId="0" borderId="0" xfId="0" applyFont="1" applyFill="1"/>
    <xf numFmtId="49" fontId="19" fillId="0" borderId="16" xfId="1" applyNumberFormat="1" applyFont="1" applyFill="1" applyBorder="1" applyAlignment="1">
      <alignment horizontal="justify" vertical="center" wrapText="1"/>
    </xf>
    <xf numFmtId="49" fontId="19" fillId="0" borderId="16" xfId="1" applyNumberFormat="1" applyFont="1" applyFill="1" applyBorder="1" applyAlignment="1">
      <alignment horizontal="center" vertical="top" wrapText="1"/>
    </xf>
    <xf numFmtId="49" fontId="18" fillId="0" borderId="16" xfId="1" applyNumberFormat="1" applyFont="1" applyFill="1" applyBorder="1" applyAlignment="1">
      <alignment horizontal="center" vertical="top" wrapText="1"/>
    </xf>
    <xf numFmtId="166" fontId="19" fillId="0" borderId="16" xfId="1" applyNumberFormat="1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left" wrapText="1"/>
    </xf>
    <xf numFmtId="0" fontId="23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 horizontal="left" vertical="justify" wrapText="1"/>
    </xf>
    <xf numFmtId="49" fontId="19" fillId="0" borderId="16" xfId="0" applyNumberFormat="1" applyFont="1" applyFill="1" applyBorder="1" applyAlignment="1">
      <alignment horizontal="center" vertical="top" wrapText="1"/>
    </xf>
    <xf numFmtId="166" fontId="19" fillId="0" borderId="16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left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/>
    </xf>
    <xf numFmtId="2" fontId="23" fillId="0" borderId="16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wrapText="1"/>
    </xf>
    <xf numFmtId="166" fontId="18" fillId="0" borderId="16" xfId="0" applyNumberFormat="1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vertical="top"/>
    </xf>
    <xf numFmtId="2" fontId="15" fillId="0" borderId="16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3" xfId="0" applyFont="1" applyBorder="1"/>
    <xf numFmtId="0" fontId="4" fillId="0" borderId="29" xfId="0" applyFont="1" applyBorder="1"/>
    <xf numFmtId="0" fontId="8" fillId="0" borderId="23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6" fillId="0" borderId="28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4" fontId="0" fillId="0" borderId="0" xfId="0" applyNumberFormat="1"/>
    <xf numFmtId="0" fontId="0" fillId="0" borderId="28" xfId="0" applyNumberFormat="1" applyFont="1" applyBorder="1" applyAlignment="1">
      <alignment vertical="top" wrapText="1"/>
    </xf>
    <xf numFmtId="0" fontId="0" fillId="0" borderId="0" xfId="0" applyBorder="1"/>
    <xf numFmtId="0" fontId="8" fillId="0" borderId="28" xfId="0" applyNumberFormat="1" applyFont="1" applyBorder="1" applyAlignment="1">
      <alignment vertical="top" wrapText="1"/>
    </xf>
    <xf numFmtId="0" fontId="28" fillId="0" borderId="0" xfId="0" applyFont="1" applyBorder="1" applyAlignment="1">
      <alignment horizontal="center"/>
    </xf>
    <xf numFmtId="0" fontId="28" fillId="0" borderId="0" xfId="0" applyFont="1"/>
    <xf numFmtId="0" fontId="0" fillId="0" borderId="28" xfId="0" applyBorder="1" applyAlignment="1">
      <alignment vertical="top" wrapText="1"/>
    </xf>
    <xf numFmtId="4" fontId="0" fillId="0" borderId="0" xfId="0" applyNumberFormat="1" applyFill="1"/>
    <xf numFmtId="0" fontId="4" fillId="0" borderId="28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top" wrapText="1"/>
    </xf>
    <xf numFmtId="0" fontId="0" fillId="0" borderId="9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 vertical="center"/>
    </xf>
    <xf numFmtId="0" fontId="24" fillId="0" borderId="20" xfId="0" applyFont="1" applyBorder="1" applyAlignment="1">
      <alignment horizontal="justify"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ont="1" applyBorder="1" applyAlignment="1">
      <alignment vertical="top" wrapText="1"/>
    </xf>
    <xf numFmtId="0" fontId="30" fillId="0" borderId="27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31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/>
    <xf numFmtId="0" fontId="32" fillId="0" borderId="32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/>
    <xf numFmtId="0" fontId="32" fillId="0" borderId="33" xfId="0" applyFont="1" applyBorder="1" applyAlignment="1">
      <alignment horizontal="center"/>
    </xf>
    <xf numFmtId="0" fontId="34" fillId="0" borderId="34" xfId="1" applyFont="1" applyBorder="1" applyAlignment="1">
      <alignment vertical="center"/>
    </xf>
    <xf numFmtId="0" fontId="32" fillId="0" borderId="35" xfId="0" applyFont="1" applyBorder="1" applyAlignment="1">
      <alignment horizontal="left"/>
    </xf>
    <xf numFmtId="0" fontId="32" fillId="0" borderId="35" xfId="0" applyFont="1" applyBorder="1" applyAlignment="1">
      <alignment horizontal="center"/>
    </xf>
    <xf numFmtId="2" fontId="32" fillId="0" borderId="35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0" xfId="0" applyFont="1"/>
    <xf numFmtId="0" fontId="34" fillId="0" borderId="36" xfId="1" applyFont="1" applyBorder="1" applyAlignment="1">
      <alignment vertical="center" wrapText="1"/>
    </xf>
    <xf numFmtId="166" fontId="34" fillId="0" borderId="36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/>
    <xf numFmtId="0" fontId="32" fillId="0" borderId="37" xfId="0" applyFont="1" applyBorder="1"/>
    <xf numFmtId="0" fontId="35" fillId="0" borderId="37" xfId="0" applyFont="1" applyBorder="1"/>
    <xf numFmtId="166" fontId="35" fillId="0" borderId="37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/>
    <xf numFmtId="0" fontId="29" fillId="0" borderId="38" xfId="0" applyFont="1" applyBorder="1"/>
    <xf numFmtId="0" fontId="29" fillId="0" borderId="3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Fill="1" applyBorder="1"/>
    <xf numFmtId="0" fontId="2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/>
    <xf numFmtId="0" fontId="29" fillId="2" borderId="0" xfId="0" applyFont="1" applyFill="1" applyBorder="1" applyAlignment="1">
      <alignment horizontal="center"/>
    </xf>
    <xf numFmtId="0" fontId="4" fillId="0" borderId="0" xfId="0" applyFont="1" applyBorder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0" borderId="0" xfId="0" applyFont="1" applyBorder="1"/>
    <xf numFmtId="0" fontId="36" fillId="2" borderId="0" xfId="0" applyFont="1" applyFill="1" applyBorder="1" applyAlignment="1">
      <alignment horizontal="center"/>
    </xf>
    <xf numFmtId="0" fontId="29" fillId="0" borderId="0" xfId="0" applyFont="1" applyFill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0" fillId="2" borderId="0" xfId="0" applyFill="1" applyBorder="1"/>
    <xf numFmtId="49" fontId="19" fillId="0" borderId="16" xfId="0" applyNumberFormat="1" applyFont="1" applyFill="1" applyBorder="1" applyAlignment="1">
      <alignment horizontal="left" vertical="top" wrapText="1"/>
    </xf>
    <xf numFmtId="166" fontId="15" fillId="0" borderId="0" xfId="0" applyNumberFormat="1" applyFont="1" applyFill="1"/>
    <xf numFmtId="2" fontId="15" fillId="0" borderId="0" xfId="0" applyNumberFormat="1" applyFont="1" applyFill="1"/>
    <xf numFmtId="0" fontId="30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top"/>
    </xf>
    <xf numFmtId="0" fontId="15" fillId="0" borderId="16" xfId="0" applyFont="1" applyFill="1" applyBorder="1" applyAlignment="1">
      <alignment vertical="justify" wrapText="1"/>
    </xf>
    <xf numFmtId="166" fontId="15" fillId="0" borderId="0" xfId="0" applyNumberFormat="1" applyFont="1" applyFill="1" applyAlignment="1">
      <alignment horizontal="center" vertical="top"/>
    </xf>
    <xf numFmtId="0" fontId="40" fillId="0" borderId="0" xfId="0" applyFont="1" applyFill="1"/>
    <xf numFmtId="0" fontId="42" fillId="0" borderId="23" xfId="0" applyFont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0" xfId="0" applyFill="1" applyAlignment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left" wrapText="1"/>
    </xf>
    <xf numFmtId="49" fontId="0" fillId="0" borderId="4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8" fillId="0" borderId="0" xfId="0" applyFont="1" applyFill="1"/>
    <xf numFmtId="0" fontId="6" fillId="0" borderId="9" xfId="0" applyFont="1" applyFill="1" applyBorder="1" applyAlignment="1">
      <alignment horizontal="left"/>
    </xf>
    <xf numFmtId="0" fontId="0" fillId="0" borderId="9" xfId="0" applyFill="1" applyBorder="1"/>
    <xf numFmtId="2" fontId="0" fillId="0" borderId="0" xfId="0" applyNumberFormat="1" applyFill="1"/>
    <xf numFmtId="2" fontId="8" fillId="0" borderId="0" xfId="0" applyNumberFormat="1" applyFont="1" applyFill="1"/>
    <xf numFmtId="0" fontId="4" fillId="0" borderId="11" xfId="0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49" fontId="11" fillId="0" borderId="4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6" fillId="0" borderId="9" xfId="0" applyFont="1" applyFill="1" applyBorder="1"/>
    <xf numFmtId="49" fontId="6" fillId="0" borderId="4" xfId="0" applyNumberFormat="1" applyFont="1" applyFill="1" applyBorder="1" applyAlignment="1">
      <alignment horizontal="center"/>
    </xf>
    <xf numFmtId="0" fontId="13" fillId="0" borderId="16" xfId="0" applyFont="1" applyFill="1" applyBorder="1"/>
    <xf numFmtId="49" fontId="13" fillId="0" borderId="16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/>
    <xf numFmtId="0" fontId="4" fillId="0" borderId="17" xfId="0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41" fillId="0" borderId="8" xfId="0" applyFont="1" applyFill="1" applyBorder="1" applyAlignment="1">
      <alignment horizontal="center"/>
    </xf>
    <xf numFmtId="49" fontId="18" fillId="0" borderId="16" xfId="1" applyNumberFormat="1" applyFont="1" applyFill="1" applyBorder="1" applyAlignment="1">
      <alignment horizontal="justify" vertical="center" wrapText="1"/>
    </xf>
    <xf numFmtId="0" fontId="38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top"/>
    </xf>
    <xf numFmtId="165" fontId="18" fillId="0" borderId="16" xfId="0" applyNumberFormat="1" applyFont="1" applyFill="1" applyBorder="1" applyAlignment="1">
      <alignment horizontal="left" vertical="top" wrapText="1"/>
    </xf>
    <xf numFmtId="49" fontId="21" fillId="0" borderId="16" xfId="1" applyNumberFormat="1" applyFont="1" applyFill="1" applyBorder="1" applyAlignment="1">
      <alignment horizontal="justify" vertical="center" wrapText="1"/>
    </xf>
    <xf numFmtId="166" fontId="18" fillId="0" borderId="16" xfId="1" applyNumberFormat="1" applyFont="1" applyFill="1" applyBorder="1" applyAlignment="1">
      <alignment horizontal="center" vertical="top"/>
    </xf>
    <xf numFmtId="165" fontId="19" fillId="0" borderId="16" xfId="0" applyNumberFormat="1" applyFont="1" applyFill="1" applyBorder="1" applyAlignment="1">
      <alignment horizontal="left" vertical="top" wrapText="1"/>
    </xf>
    <xf numFmtId="49" fontId="15" fillId="0" borderId="16" xfId="0" applyNumberFormat="1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left" wrapText="1"/>
    </xf>
    <xf numFmtId="167" fontId="18" fillId="0" borderId="16" xfId="0" applyNumberFormat="1" applyFont="1" applyFill="1" applyBorder="1" applyAlignment="1">
      <alignment horizontal="left" vertical="top" wrapText="1"/>
    </xf>
    <xf numFmtId="167" fontId="19" fillId="0" borderId="16" xfId="0" applyNumberFormat="1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vertical="center" wrapText="1"/>
    </xf>
    <xf numFmtId="0" fontId="15" fillId="0" borderId="16" xfId="0" applyNumberFormat="1" applyFont="1" applyFill="1" applyBorder="1" applyAlignment="1">
      <alignment horizontal="left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15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/>
    </xf>
    <xf numFmtId="2" fontId="18" fillId="0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Fill="1" applyBorder="1" applyAlignment="1">
      <alignment horizontal="center" vertical="top"/>
    </xf>
    <xf numFmtId="0" fontId="39" fillId="0" borderId="16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wrapText="1"/>
    </xf>
    <xf numFmtId="3" fontId="19" fillId="0" borderId="16" xfId="0" applyNumberFormat="1" applyFont="1" applyFill="1" applyBorder="1" applyAlignment="1">
      <alignment horizontal="center" vertical="top"/>
    </xf>
    <xf numFmtId="167" fontId="19" fillId="0" borderId="16" xfId="0" applyNumberFormat="1" applyFont="1" applyFill="1" applyBorder="1" applyAlignment="1">
      <alignment horizontal="left" vertical="top" wrapText="1"/>
    </xf>
    <xf numFmtId="166" fontId="15" fillId="0" borderId="16" xfId="0" applyNumberFormat="1" applyFont="1" applyFill="1" applyBorder="1" applyAlignment="1">
      <alignment horizontal="center" vertical="top"/>
    </xf>
    <xf numFmtId="2" fontId="18" fillId="0" borderId="16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0" fontId="43" fillId="0" borderId="3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33" fillId="0" borderId="0" xfId="1" applyFont="1" applyFill="1"/>
    <xf numFmtId="0" fontId="33" fillId="0" borderId="0" xfId="1" applyFont="1" applyFill="1" applyAlignment="1">
      <alignment horizontal="right"/>
    </xf>
    <xf numFmtId="0" fontId="33" fillId="0" borderId="0" xfId="1" applyFont="1" applyFill="1" applyAlignment="1">
      <alignment horizontal="center"/>
    </xf>
    <xf numFmtId="0" fontId="23" fillId="0" borderId="0" xfId="1" applyFont="1" applyFill="1" applyAlignment="1">
      <alignment vertical="center" wrapText="1"/>
    </xf>
    <xf numFmtId="0" fontId="15" fillId="0" borderId="0" xfId="1" applyFont="1" applyFill="1"/>
    <xf numFmtId="0" fontId="35" fillId="0" borderId="0" xfId="1" applyFont="1" applyFill="1" applyAlignment="1">
      <alignment horizontal="center" wrapText="1"/>
    </xf>
    <xf numFmtId="0" fontId="44" fillId="0" borderId="0" xfId="1" applyFont="1" applyFill="1"/>
    <xf numFmtId="0" fontId="44" fillId="0" borderId="0" xfId="1" applyFont="1" applyFill="1" applyAlignment="1">
      <alignment horizontal="right"/>
    </xf>
    <xf numFmtId="0" fontId="45" fillId="0" borderId="16" xfId="1" applyFont="1" applyFill="1" applyBorder="1" applyAlignment="1">
      <alignment horizontal="center" vertical="center"/>
    </xf>
    <xf numFmtId="0" fontId="45" fillId="0" borderId="16" xfId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vertical="center"/>
    </xf>
    <xf numFmtId="0" fontId="44" fillId="0" borderId="16" xfId="1" applyFont="1" applyFill="1" applyBorder="1" applyAlignment="1">
      <alignment horizontal="center" vertical="center" wrapText="1"/>
    </xf>
    <xf numFmtId="166" fontId="44" fillId="0" borderId="16" xfId="1" applyNumberFormat="1" applyFont="1" applyFill="1" applyBorder="1" applyAlignment="1">
      <alignment horizontal="center" vertical="center"/>
    </xf>
    <xf numFmtId="166" fontId="45" fillId="0" borderId="16" xfId="1" applyNumberFormat="1" applyFont="1" applyFill="1" applyBorder="1" applyAlignment="1">
      <alignment horizontal="center" vertical="center"/>
    </xf>
    <xf numFmtId="166" fontId="44" fillId="0" borderId="26" xfId="1" applyNumberFormat="1" applyFont="1" applyFill="1" applyBorder="1" applyAlignment="1">
      <alignment horizontal="center" vertical="center"/>
    </xf>
    <xf numFmtId="166" fontId="44" fillId="0" borderId="40" xfId="1" applyNumberFormat="1" applyFont="1" applyFill="1" applyBorder="1" applyAlignment="1">
      <alignment horizontal="center" vertical="center"/>
    </xf>
    <xf numFmtId="0" fontId="45" fillId="0" borderId="41" xfId="1" applyFont="1" applyFill="1" applyBorder="1" applyAlignment="1">
      <alignment horizontal="center" vertical="center" wrapText="1"/>
    </xf>
    <xf numFmtId="166" fontId="45" fillId="0" borderId="42" xfId="1" applyNumberFormat="1" applyFont="1" applyFill="1" applyBorder="1" applyAlignment="1">
      <alignment horizontal="center" vertical="center"/>
    </xf>
    <xf numFmtId="2" fontId="32" fillId="0" borderId="16" xfId="0" applyNumberFormat="1" applyFont="1" applyBorder="1" applyAlignment="1">
      <alignment horizontal="center"/>
    </xf>
    <xf numFmtId="0" fontId="0" fillId="3" borderId="0" xfId="0" applyFill="1"/>
    <xf numFmtId="0" fontId="23" fillId="3" borderId="16" xfId="0" applyFont="1" applyFill="1" applyBorder="1" applyAlignment="1">
      <alignment horizontal="left" wrapText="1"/>
    </xf>
    <xf numFmtId="0" fontId="23" fillId="3" borderId="16" xfId="0" applyFont="1" applyFill="1" applyBorder="1" applyAlignment="1">
      <alignment horizontal="center" vertical="top"/>
    </xf>
    <xf numFmtId="49" fontId="18" fillId="3" borderId="16" xfId="0" applyNumberFormat="1" applyFont="1" applyFill="1" applyBorder="1" applyAlignment="1">
      <alignment horizontal="center" vertical="top" wrapText="1"/>
    </xf>
    <xf numFmtId="166" fontId="18" fillId="3" borderId="16" xfId="0" applyNumberFormat="1" applyFont="1" applyFill="1" applyBorder="1" applyAlignment="1">
      <alignment horizontal="center" vertical="top"/>
    </xf>
    <xf numFmtId="0" fontId="15" fillId="3" borderId="0" xfId="0" applyFont="1" applyFill="1"/>
    <xf numFmtId="0" fontId="15" fillId="3" borderId="16" xfId="0" applyFont="1" applyFill="1" applyBorder="1" applyAlignment="1">
      <alignment horizontal="left" wrapText="1"/>
    </xf>
    <xf numFmtId="49" fontId="19" fillId="3" borderId="16" xfId="0" applyNumberFormat="1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/>
    </xf>
    <xf numFmtId="166" fontId="19" fillId="3" borderId="16" xfId="0" applyNumberFormat="1" applyFont="1" applyFill="1" applyBorder="1" applyAlignment="1">
      <alignment horizontal="center" vertical="top"/>
    </xf>
    <xf numFmtId="0" fontId="15" fillId="3" borderId="16" xfId="0" applyFont="1" applyFill="1" applyBorder="1" applyAlignment="1">
      <alignment horizontal="left" vertical="justify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center" vertical="top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66" fontId="18" fillId="0" borderId="16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right" wrapText="1"/>
    </xf>
    <xf numFmtId="0" fontId="23" fillId="0" borderId="0" xfId="1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workbookViewId="0">
      <selection activeCell="E12" sqref="E12"/>
    </sheetView>
  </sheetViews>
  <sheetFormatPr defaultRowHeight="15" x14ac:dyDescent="0.25"/>
  <cols>
    <col min="1" max="1" width="33" customWidth="1"/>
    <col min="2" max="2" width="74.140625" customWidth="1"/>
    <col min="3" max="3" width="17.85546875" customWidth="1"/>
    <col min="4" max="4" width="13.140625" style="59" customWidth="1"/>
    <col min="5" max="5" width="13.42578125" style="59" customWidth="1"/>
    <col min="6" max="6" width="10" bestFit="1" customWidth="1"/>
    <col min="256" max="256" width="33" customWidth="1"/>
    <col min="257" max="257" width="74.140625" customWidth="1"/>
    <col min="258" max="258" width="17.85546875" customWidth="1"/>
    <col min="259" max="260" width="13.140625" customWidth="1"/>
    <col min="261" max="261" width="13.42578125" customWidth="1"/>
    <col min="262" max="262" width="10" bestFit="1" customWidth="1"/>
    <col min="512" max="512" width="33" customWidth="1"/>
    <col min="513" max="513" width="74.140625" customWidth="1"/>
    <col min="514" max="514" width="17.85546875" customWidth="1"/>
    <col min="515" max="516" width="13.140625" customWidth="1"/>
    <col min="517" max="517" width="13.42578125" customWidth="1"/>
    <col min="518" max="518" width="10" bestFit="1" customWidth="1"/>
    <col min="768" max="768" width="33" customWidth="1"/>
    <col min="769" max="769" width="74.140625" customWidth="1"/>
    <col min="770" max="770" width="17.85546875" customWidth="1"/>
    <col min="771" max="772" width="13.140625" customWidth="1"/>
    <col min="773" max="773" width="13.42578125" customWidth="1"/>
    <col min="774" max="774" width="10" bestFit="1" customWidth="1"/>
    <col min="1024" max="1024" width="33" customWidth="1"/>
    <col min="1025" max="1025" width="74.140625" customWidth="1"/>
    <col min="1026" max="1026" width="17.85546875" customWidth="1"/>
    <col min="1027" max="1028" width="13.140625" customWidth="1"/>
    <col min="1029" max="1029" width="13.42578125" customWidth="1"/>
    <col min="1030" max="1030" width="10" bestFit="1" customWidth="1"/>
    <col min="1280" max="1280" width="33" customWidth="1"/>
    <col min="1281" max="1281" width="74.140625" customWidth="1"/>
    <col min="1282" max="1282" width="17.85546875" customWidth="1"/>
    <col min="1283" max="1284" width="13.140625" customWidth="1"/>
    <col min="1285" max="1285" width="13.42578125" customWidth="1"/>
    <col min="1286" max="1286" width="10" bestFit="1" customWidth="1"/>
    <col min="1536" max="1536" width="33" customWidth="1"/>
    <col min="1537" max="1537" width="74.140625" customWidth="1"/>
    <col min="1538" max="1538" width="17.85546875" customWidth="1"/>
    <col min="1539" max="1540" width="13.140625" customWidth="1"/>
    <col min="1541" max="1541" width="13.42578125" customWidth="1"/>
    <col min="1542" max="1542" width="10" bestFit="1" customWidth="1"/>
    <col min="1792" max="1792" width="33" customWidth="1"/>
    <col min="1793" max="1793" width="74.140625" customWidth="1"/>
    <col min="1794" max="1794" width="17.85546875" customWidth="1"/>
    <col min="1795" max="1796" width="13.140625" customWidth="1"/>
    <col min="1797" max="1797" width="13.42578125" customWidth="1"/>
    <col min="1798" max="1798" width="10" bestFit="1" customWidth="1"/>
    <col min="2048" max="2048" width="33" customWidth="1"/>
    <col min="2049" max="2049" width="74.140625" customWidth="1"/>
    <col min="2050" max="2050" width="17.85546875" customWidth="1"/>
    <col min="2051" max="2052" width="13.140625" customWidth="1"/>
    <col min="2053" max="2053" width="13.42578125" customWidth="1"/>
    <col min="2054" max="2054" width="10" bestFit="1" customWidth="1"/>
    <col min="2304" max="2304" width="33" customWidth="1"/>
    <col min="2305" max="2305" width="74.140625" customWidth="1"/>
    <col min="2306" max="2306" width="17.85546875" customWidth="1"/>
    <col min="2307" max="2308" width="13.140625" customWidth="1"/>
    <col min="2309" max="2309" width="13.42578125" customWidth="1"/>
    <col min="2310" max="2310" width="10" bestFit="1" customWidth="1"/>
    <col min="2560" max="2560" width="33" customWidth="1"/>
    <col min="2561" max="2561" width="74.140625" customWidth="1"/>
    <col min="2562" max="2562" width="17.85546875" customWidth="1"/>
    <col min="2563" max="2564" width="13.140625" customWidth="1"/>
    <col min="2565" max="2565" width="13.42578125" customWidth="1"/>
    <col min="2566" max="2566" width="10" bestFit="1" customWidth="1"/>
    <col min="2816" max="2816" width="33" customWidth="1"/>
    <col min="2817" max="2817" width="74.140625" customWidth="1"/>
    <col min="2818" max="2818" width="17.85546875" customWidth="1"/>
    <col min="2819" max="2820" width="13.140625" customWidth="1"/>
    <col min="2821" max="2821" width="13.42578125" customWidth="1"/>
    <col min="2822" max="2822" width="10" bestFit="1" customWidth="1"/>
    <col min="3072" max="3072" width="33" customWidth="1"/>
    <col min="3073" max="3073" width="74.140625" customWidth="1"/>
    <col min="3074" max="3074" width="17.85546875" customWidth="1"/>
    <col min="3075" max="3076" width="13.140625" customWidth="1"/>
    <col min="3077" max="3077" width="13.42578125" customWidth="1"/>
    <col min="3078" max="3078" width="10" bestFit="1" customWidth="1"/>
    <col min="3328" max="3328" width="33" customWidth="1"/>
    <col min="3329" max="3329" width="74.140625" customWidth="1"/>
    <col min="3330" max="3330" width="17.85546875" customWidth="1"/>
    <col min="3331" max="3332" width="13.140625" customWidth="1"/>
    <col min="3333" max="3333" width="13.42578125" customWidth="1"/>
    <col min="3334" max="3334" width="10" bestFit="1" customWidth="1"/>
    <col min="3584" max="3584" width="33" customWidth="1"/>
    <col min="3585" max="3585" width="74.140625" customWidth="1"/>
    <col min="3586" max="3586" width="17.85546875" customWidth="1"/>
    <col min="3587" max="3588" width="13.140625" customWidth="1"/>
    <col min="3589" max="3589" width="13.42578125" customWidth="1"/>
    <col min="3590" max="3590" width="10" bestFit="1" customWidth="1"/>
    <col min="3840" max="3840" width="33" customWidth="1"/>
    <col min="3841" max="3841" width="74.140625" customWidth="1"/>
    <col min="3842" max="3842" width="17.85546875" customWidth="1"/>
    <col min="3843" max="3844" width="13.140625" customWidth="1"/>
    <col min="3845" max="3845" width="13.42578125" customWidth="1"/>
    <col min="3846" max="3846" width="10" bestFit="1" customWidth="1"/>
    <col min="4096" max="4096" width="33" customWidth="1"/>
    <col min="4097" max="4097" width="74.140625" customWidth="1"/>
    <col min="4098" max="4098" width="17.85546875" customWidth="1"/>
    <col min="4099" max="4100" width="13.140625" customWidth="1"/>
    <col min="4101" max="4101" width="13.42578125" customWidth="1"/>
    <col min="4102" max="4102" width="10" bestFit="1" customWidth="1"/>
    <col min="4352" max="4352" width="33" customWidth="1"/>
    <col min="4353" max="4353" width="74.140625" customWidth="1"/>
    <col min="4354" max="4354" width="17.85546875" customWidth="1"/>
    <col min="4355" max="4356" width="13.140625" customWidth="1"/>
    <col min="4357" max="4357" width="13.42578125" customWidth="1"/>
    <col min="4358" max="4358" width="10" bestFit="1" customWidth="1"/>
    <col min="4608" max="4608" width="33" customWidth="1"/>
    <col min="4609" max="4609" width="74.140625" customWidth="1"/>
    <col min="4610" max="4610" width="17.85546875" customWidth="1"/>
    <col min="4611" max="4612" width="13.140625" customWidth="1"/>
    <col min="4613" max="4613" width="13.42578125" customWidth="1"/>
    <col min="4614" max="4614" width="10" bestFit="1" customWidth="1"/>
    <col min="4864" max="4864" width="33" customWidth="1"/>
    <col min="4865" max="4865" width="74.140625" customWidth="1"/>
    <col min="4866" max="4866" width="17.85546875" customWidth="1"/>
    <col min="4867" max="4868" width="13.140625" customWidth="1"/>
    <col min="4869" max="4869" width="13.42578125" customWidth="1"/>
    <col min="4870" max="4870" width="10" bestFit="1" customWidth="1"/>
    <col min="5120" max="5120" width="33" customWidth="1"/>
    <col min="5121" max="5121" width="74.140625" customWidth="1"/>
    <col min="5122" max="5122" width="17.85546875" customWidth="1"/>
    <col min="5123" max="5124" width="13.140625" customWidth="1"/>
    <col min="5125" max="5125" width="13.42578125" customWidth="1"/>
    <col min="5126" max="5126" width="10" bestFit="1" customWidth="1"/>
    <col min="5376" max="5376" width="33" customWidth="1"/>
    <col min="5377" max="5377" width="74.140625" customWidth="1"/>
    <col min="5378" max="5378" width="17.85546875" customWidth="1"/>
    <col min="5379" max="5380" width="13.140625" customWidth="1"/>
    <col min="5381" max="5381" width="13.42578125" customWidth="1"/>
    <col min="5382" max="5382" width="10" bestFit="1" customWidth="1"/>
    <col min="5632" max="5632" width="33" customWidth="1"/>
    <col min="5633" max="5633" width="74.140625" customWidth="1"/>
    <col min="5634" max="5634" width="17.85546875" customWidth="1"/>
    <col min="5635" max="5636" width="13.140625" customWidth="1"/>
    <col min="5637" max="5637" width="13.42578125" customWidth="1"/>
    <col min="5638" max="5638" width="10" bestFit="1" customWidth="1"/>
    <col min="5888" max="5888" width="33" customWidth="1"/>
    <col min="5889" max="5889" width="74.140625" customWidth="1"/>
    <col min="5890" max="5890" width="17.85546875" customWidth="1"/>
    <col min="5891" max="5892" width="13.140625" customWidth="1"/>
    <col min="5893" max="5893" width="13.42578125" customWidth="1"/>
    <col min="5894" max="5894" width="10" bestFit="1" customWidth="1"/>
    <col min="6144" max="6144" width="33" customWidth="1"/>
    <col min="6145" max="6145" width="74.140625" customWidth="1"/>
    <col min="6146" max="6146" width="17.85546875" customWidth="1"/>
    <col min="6147" max="6148" width="13.140625" customWidth="1"/>
    <col min="6149" max="6149" width="13.42578125" customWidth="1"/>
    <col min="6150" max="6150" width="10" bestFit="1" customWidth="1"/>
    <col min="6400" max="6400" width="33" customWidth="1"/>
    <col min="6401" max="6401" width="74.140625" customWidth="1"/>
    <col min="6402" max="6402" width="17.85546875" customWidth="1"/>
    <col min="6403" max="6404" width="13.140625" customWidth="1"/>
    <col min="6405" max="6405" width="13.42578125" customWidth="1"/>
    <col min="6406" max="6406" width="10" bestFit="1" customWidth="1"/>
    <col min="6656" max="6656" width="33" customWidth="1"/>
    <col min="6657" max="6657" width="74.140625" customWidth="1"/>
    <col min="6658" max="6658" width="17.85546875" customWidth="1"/>
    <col min="6659" max="6660" width="13.140625" customWidth="1"/>
    <col min="6661" max="6661" width="13.42578125" customWidth="1"/>
    <col min="6662" max="6662" width="10" bestFit="1" customWidth="1"/>
    <col min="6912" max="6912" width="33" customWidth="1"/>
    <col min="6913" max="6913" width="74.140625" customWidth="1"/>
    <col min="6914" max="6914" width="17.85546875" customWidth="1"/>
    <col min="6915" max="6916" width="13.140625" customWidth="1"/>
    <col min="6917" max="6917" width="13.42578125" customWidth="1"/>
    <col min="6918" max="6918" width="10" bestFit="1" customWidth="1"/>
    <col min="7168" max="7168" width="33" customWidth="1"/>
    <col min="7169" max="7169" width="74.140625" customWidth="1"/>
    <col min="7170" max="7170" width="17.85546875" customWidth="1"/>
    <col min="7171" max="7172" width="13.140625" customWidth="1"/>
    <col min="7173" max="7173" width="13.42578125" customWidth="1"/>
    <col min="7174" max="7174" width="10" bestFit="1" customWidth="1"/>
    <col min="7424" max="7424" width="33" customWidth="1"/>
    <col min="7425" max="7425" width="74.140625" customWidth="1"/>
    <col min="7426" max="7426" width="17.85546875" customWidth="1"/>
    <col min="7427" max="7428" width="13.140625" customWidth="1"/>
    <col min="7429" max="7429" width="13.42578125" customWidth="1"/>
    <col min="7430" max="7430" width="10" bestFit="1" customWidth="1"/>
    <col min="7680" max="7680" width="33" customWidth="1"/>
    <col min="7681" max="7681" width="74.140625" customWidth="1"/>
    <col min="7682" max="7682" width="17.85546875" customWidth="1"/>
    <col min="7683" max="7684" width="13.140625" customWidth="1"/>
    <col min="7685" max="7685" width="13.42578125" customWidth="1"/>
    <col min="7686" max="7686" width="10" bestFit="1" customWidth="1"/>
    <col min="7936" max="7936" width="33" customWidth="1"/>
    <col min="7937" max="7937" width="74.140625" customWidth="1"/>
    <col min="7938" max="7938" width="17.85546875" customWidth="1"/>
    <col min="7939" max="7940" width="13.140625" customWidth="1"/>
    <col min="7941" max="7941" width="13.42578125" customWidth="1"/>
    <col min="7942" max="7942" width="10" bestFit="1" customWidth="1"/>
    <col min="8192" max="8192" width="33" customWidth="1"/>
    <col min="8193" max="8193" width="74.140625" customWidth="1"/>
    <col min="8194" max="8194" width="17.85546875" customWidth="1"/>
    <col min="8195" max="8196" width="13.140625" customWidth="1"/>
    <col min="8197" max="8197" width="13.42578125" customWidth="1"/>
    <col min="8198" max="8198" width="10" bestFit="1" customWidth="1"/>
    <col min="8448" max="8448" width="33" customWidth="1"/>
    <col min="8449" max="8449" width="74.140625" customWidth="1"/>
    <col min="8450" max="8450" width="17.85546875" customWidth="1"/>
    <col min="8451" max="8452" width="13.140625" customWidth="1"/>
    <col min="8453" max="8453" width="13.42578125" customWidth="1"/>
    <col min="8454" max="8454" width="10" bestFit="1" customWidth="1"/>
    <col min="8704" max="8704" width="33" customWidth="1"/>
    <col min="8705" max="8705" width="74.140625" customWidth="1"/>
    <col min="8706" max="8706" width="17.85546875" customWidth="1"/>
    <col min="8707" max="8708" width="13.140625" customWidth="1"/>
    <col min="8709" max="8709" width="13.42578125" customWidth="1"/>
    <col min="8710" max="8710" width="10" bestFit="1" customWidth="1"/>
    <col min="8960" max="8960" width="33" customWidth="1"/>
    <col min="8961" max="8961" width="74.140625" customWidth="1"/>
    <col min="8962" max="8962" width="17.85546875" customWidth="1"/>
    <col min="8963" max="8964" width="13.140625" customWidth="1"/>
    <col min="8965" max="8965" width="13.42578125" customWidth="1"/>
    <col min="8966" max="8966" width="10" bestFit="1" customWidth="1"/>
    <col min="9216" max="9216" width="33" customWidth="1"/>
    <col min="9217" max="9217" width="74.140625" customWidth="1"/>
    <col min="9218" max="9218" width="17.85546875" customWidth="1"/>
    <col min="9219" max="9220" width="13.140625" customWidth="1"/>
    <col min="9221" max="9221" width="13.42578125" customWidth="1"/>
    <col min="9222" max="9222" width="10" bestFit="1" customWidth="1"/>
    <col min="9472" max="9472" width="33" customWidth="1"/>
    <col min="9473" max="9473" width="74.140625" customWidth="1"/>
    <col min="9474" max="9474" width="17.85546875" customWidth="1"/>
    <col min="9475" max="9476" width="13.140625" customWidth="1"/>
    <col min="9477" max="9477" width="13.42578125" customWidth="1"/>
    <col min="9478" max="9478" width="10" bestFit="1" customWidth="1"/>
    <col min="9728" max="9728" width="33" customWidth="1"/>
    <col min="9729" max="9729" width="74.140625" customWidth="1"/>
    <col min="9730" max="9730" width="17.85546875" customWidth="1"/>
    <col min="9731" max="9732" width="13.140625" customWidth="1"/>
    <col min="9733" max="9733" width="13.42578125" customWidth="1"/>
    <col min="9734" max="9734" width="10" bestFit="1" customWidth="1"/>
    <col min="9984" max="9984" width="33" customWidth="1"/>
    <col min="9985" max="9985" width="74.140625" customWidth="1"/>
    <col min="9986" max="9986" width="17.85546875" customWidth="1"/>
    <col min="9987" max="9988" width="13.140625" customWidth="1"/>
    <col min="9989" max="9989" width="13.42578125" customWidth="1"/>
    <col min="9990" max="9990" width="10" bestFit="1" customWidth="1"/>
    <col min="10240" max="10240" width="33" customWidth="1"/>
    <col min="10241" max="10241" width="74.140625" customWidth="1"/>
    <col min="10242" max="10242" width="17.85546875" customWidth="1"/>
    <col min="10243" max="10244" width="13.140625" customWidth="1"/>
    <col min="10245" max="10245" width="13.42578125" customWidth="1"/>
    <col min="10246" max="10246" width="10" bestFit="1" customWidth="1"/>
    <col min="10496" max="10496" width="33" customWidth="1"/>
    <col min="10497" max="10497" width="74.140625" customWidth="1"/>
    <col min="10498" max="10498" width="17.85546875" customWidth="1"/>
    <col min="10499" max="10500" width="13.140625" customWidth="1"/>
    <col min="10501" max="10501" width="13.42578125" customWidth="1"/>
    <col min="10502" max="10502" width="10" bestFit="1" customWidth="1"/>
    <col min="10752" max="10752" width="33" customWidth="1"/>
    <col min="10753" max="10753" width="74.140625" customWidth="1"/>
    <col min="10754" max="10754" width="17.85546875" customWidth="1"/>
    <col min="10755" max="10756" width="13.140625" customWidth="1"/>
    <col min="10757" max="10757" width="13.42578125" customWidth="1"/>
    <col min="10758" max="10758" width="10" bestFit="1" customWidth="1"/>
    <col min="11008" max="11008" width="33" customWidth="1"/>
    <col min="11009" max="11009" width="74.140625" customWidth="1"/>
    <col min="11010" max="11010" width="17.85546875" customWidth="1"/>
    <col min="11011" max="11012" width="13.140625" customWidth="1"/>
    <col min="11013" max="11013" width="13.42578125" customWidth="1"/>
    <col min="11014" max="11014" width="10" bestFit="1" customWidth="1"/>
    <col min="11264" max="11264" width="33" customWidth="1"/>
    <col min="11265" max="11265" width="74.140625" customWidth="1"/>
    <col min="11266" max="11266" width="17.85546875" customWidth="1"/>
    <col min="11267" max="11268" width="13.140625" customWidth="1"/>
    <col min="11269" max="11269" width="13.42578125" customWidth="1"/>
    <col min="11270" max="11270" width="10" bestFit="1" customWidth="1"/>
    <col min="11520" max="11520" width="33" customWidth="1"/>
    <col min="11521" max="11521" width="74.140625" customWidth="1"/>
    <col min="11522" max="11522" width="17.85546875" customWidth="1"/>
    <col min="11523" max="11524" width="13.140625" customWidth="1"/>
    <col min="11525" max="11525" width="13.42578125" customWidth="1"/>
    <col min="11526" max="11526" width="10" bestFit="1" customWidth="1"/>
    <col min="11776" max="11776" width="33" customWidth="1"/>
    <col min="11777" max="11777" width="74.140625" customWidth="1"/>
    <col min="11778" max="11778" width="17.85546875" customWidth="1"/>
    <col min="11779" max="11780" width="13.140625" customWidth="1"/>
    <col min="11781" max="11781" width="13.42578125" customWidth="1"/>
    <col min="11782" max="11782" width="10" bestFit="1" customWidth="1"/>
    <col min="12032" max="12032" width="33" customWidth="1"/>
    <col min="12033" max="12033" width="74.140625" customWidth="1"/>
    <col min="12034" max="12034" width="17.85546875" customWidth="1"/>
    <col min="12035" max="12036" width="13.140625" customWidth="1"/>
    <col min="12037" max="12037" width="13.42578125" customWidth="1"/>
    <col min="12038" max="12038" width="10" bestFit="1" customWidth="1"/>
    <col min="12288" max="12288" width="33" customWidth="1"/>
    <col min="12289" max="12289" width="74.140625" customWidth="1"/>
    <col min="12290" max="12290" width="17.85546875" customWidth="1"/>
    <col min="12291" max="12292" width="13.140625" customWidth="1"/>
    <col min="12293" max="12293" width="13.42578125" customWidth="1"/>
    <col min="12294" max="12294" width="10" bestFit="1" customWidth="1"/>
    <col min="12544" max="12544" width="33" customWidth="1"/>
    <col min="12545" max="12545" width="74.140625" customWidth="1"/>
    <col min="12546" max="12546" width="17.85546875" customWidth="1"/>
    <col min="12547" max="12548" width="13.140625" customWidth="1"/>
    <col min="12549" max="12549" width="13.42578125" customWidth="1"/>
    <col min="12550" max="12550" width="10" bestFit="1" customWidth="1"/>
    <col min="12800" max="12800" width="33" customWidth="1"/>
    <col min="12801" max="12801" width="74.140625" customWidth="1"/>
    <col min="12802" max="12802" width="17.85546875" customWidth="1"/>
    <col min="12803" max="12804" width="13.140625" customWidth="1"/>
    <col min="12805" max="12805" width="13.42578125" customWidth="1"/>
    <col min="12806" max="12806" width="10" bestFit="1" customWidth="1"/>
    <col min="13056" max="13056" width="33" customWidth="1"/>
    <col min="13057" max="13057" width="74.140625" customWidth="1"/>
    <col min="13058" max="13058" width="17.85546875" customWidth="1"/>
    <col min="13059" max="13060" width="13.140625" customWidth="1"/>
    <col min="13061" max="13061" width="13.42578125" customWidth="1"/>
    <col min="13062" max="13062" width="10" bestFit="1" customWidth="1"/>
    <col min="13312" max="13312" width="33" customWidth="1"/>
    <col min="13313" max="13313" width="74.140625" customWidth="1"/>
    <col min="13314" max="13314" width="17.85546875" customWidth="1"/>
    <col min="13315" max="13316" width="13.140625" customWidth="1"/>
    <col min="13317" max="13317" width="13.42578125" customWidth="1"/>
    <col min="13318" max="13318" width="10" bestFit="1" customWidth="1"/>
    <col min="13568" max="13568" width="33" customWidth="1"/>
    <col min="13569" max="13569" width="74.140625" customWidth="1"/>
    <col min="13570" max="13570" width="17.85546875" customWidth="1"/>
    <col min="13571" max="13572" width="13.140625" customWidth="1"/>
    <col min="13573" max="13573" width="13.42578125" customWidth="1"/>
    <col min="13574" max="13574" width="10" bestFit="1" customWidth="1"/>
    <col min="13824" max="13824" width="33" customWidth="1"/>
    <col min="13825" max="13825" width="74.140625" customWidth="1"/>
    <col min="13826" max="13826" width="17.85546875" customWidth="1"/>
    <col min="13827" max="13828" width="13.140625" customWidth="1"/>
    <col min="13829" max="13829" width="13.42578125" customWidth="1"/>
    <col min="13830" max="13830" width="10" bestFit="1" customWidth="1"/>
    <col min="14080" max="14080" width="33" customWidth="1"/>
    <col min="14081" max="14081" width="74.140625" customWidth="1"/>
    <col min="14082" max="14082" width="17.85546875" customWidth="1"/>
    <col min="14083" max="14084" width="13.140625" customWidth="1"/>
    <col min="14085" max="14085" width="13.42578125" customWidth="1"/>
    <col min="14086" max="14086" width="10" bestFit="1" customWidth="1"/>
    <col min="14336" max="14336" width="33" customWidth="1"/>
    <col min="14337" max="14337" width="74.140625" customWidth="1"/>
    <col min="14338" max="14338" width="17.85546875" customWidth="1"/>
    <col min="14339" max="14340" width="13.140625" customWidth="1"/>
    <col min="14341" max="14341" width="13.42578125" customWidth="1"/>
    <col min="14342" max="14342" width="10" bestFit="1" customWidth="1"/>
    <col min="14592" max="14592" width="33" customWidth="1"/>
    <col min="14593" max="14593" width="74.140625" customWidth="1"/>
    <col min="14594" max="14594" width="17.85546875" customWidth="1"/>
    <col min="14595" max="14596" width="13.140625" customWidth="1"/>
    <col min="14597" max="14597" width="13.42578125" customWidth="1"/>
    <col min="14598" max="14598" width="10" bestFit="1" customWidth="1"/>
    <col min="14848" max="14848" width="33" customWidth="1"/>
    <col min="14849" max="14849" width="74.140625" customWidth="1"/>
    <col min="14850" max="14850" width="17.85546875" customWidth="1"/>
    <col min="14851" max="14852" width="13.140625" customWidth="1"/>
    <col min="14853" max="14853" width="13.42578125" customWidth="1"/>
    <col min="14854" max="14854" width="10" bestFit="1" customWidth="1"/>
    <col min="15104" max="15104" width="33" customWidth="1"/>
    <col min="15105" max="15105" width="74.140625" customWidth="1"/>
    <col min="15106" max="15106" width="17.85546875" customWidth="1"/>
    <col min="15107" max="15108" width="13.140625" customWidth="1"/>
    <col min="15109" max="15109" width="13.42578125" customWidth="1"/>
    <col min="15110" max="15110" width="10" bestFit="1" customWidth="1"/>
    <col min="15360" max="15360" width="33" customWidth="1"/>
    <col min="15361" max="15361" width="74.140625" customWidth="1"/>
    <col min="15362" max="15362" width="17.85546875" customWidth="1"/>
    <col min="15363" max="15364" width="13.140625" customWidth="1"/>
    <col min="15365" max="15365" width="13.42578125" customWidth="1"/>
    <col min="15366" max="15366" width="10" bestFit="1" customWidth="1"/>
    <col min="15616" max="15616" width="33" customWidth="1"/>
    <col min="15617" max="15617" width="74.140625" customWidth="1"/>
    <col min="15618" max="15618" width="17.85546875" customWidth="1"/>
    <col min="15619" max="15620" width="13.140625" customWidth="1"/>
    <col min="15621" max="15621" width="13.42578125" customWidth="1"/>
    <col min="15622" max="15622" width="10" bestFit="1" customWidth="1"/>
    <col min="15872" max="15872" width="33" customWidth="1"/>
    <col min="15873" max="15873" width="74.140625" customWidth="1"/>
    <col min="15874" max="15874" width="17.85546875" customWidth="1"/>
    <col min="15875" max="15876" width="13.140625" customWidth="1"/>
    <col min="15877" max="15877" width="13.42578125" customWidth="1"/>
    <col min="15878" max="15878" width="10" bestFit="1" customWidth="1"/>
    <col min="16128" max="16128" width="33" customWidth="1"/>
    <col min="16129" max="16129" width="74.140625" customWidth="1"/>
    <col min="16130" max="16130" width="17.85546875" customWidth="1"/>
    <col min="16131" max="16132" width="13.140625" customWidth="1"/>
    <col min="16133" max="16133" width="13.42578125" customWidth="1"/>
    <col min="16134" max="16134" width="10" bestFit="1" customWidth="1"/>
  </cols>
  <sheetData>
    <row r="1" spans="1:5" x14ac:dyDescent="0.25">
      <c r="A1" s="266" t="s">
        <v>448</v>
      </c>
      <c r="B1" s="266"/>
      <c r="C1" s="266"/>
      <c r="D1" s="90"/>
    </row>
    <row r="2" spans="1:5" x14ac:dyDescent="0.25">
      <c r="A2" s="266" t="s">
        <v>621</v>
      </c>
      <c r="B2" s="266"/>
      <c r="C2" s="266"/>
      <c r="D2" s="90"/>
    </row>
    <row r="3" spans="1:5" x14ac:dyDescent="0.25">
      <c r="A3" s="266" t="s">
        <v>1</v>
      </c>
      <c r="B3" s="266"/>
      <c r="C3" s="266"/>
      <c r="D3" s="21"/>
    </row>
    <row r="4" spans="1:5" x14ac:dyDescent="0.25">
      <c r="A4" s="266" t="s">
        <v>600</v>
      </c>
      <c r="B4" s="266"/>
      <c r="C4" s="266"/>
      <c r="D4" s="90"/>
    </row>
    <row r="5" spans="1:5" x14ac:dyDescent="0.25">
      <c r="A5" s="266" t="s">
        <v>3</v>
      </c>
      <c r="B5" s="266"/>
      <c r="C5" s="266"/>
      <c r="D5" s="21"/>
    </row>
    <row r="6" spans="1:5" x14ac:dyDescent="0.25">
      <c r="B6" s="266" t="s">
        <v>4</v>
      </c>
      <c r="C6" s="266"/>
      <c r="D6" s="21"/>
    </row>
    <row r="7" spans="1:5" x14ac:dyDescent="0.25">
      <c r="C7" t="s">
        <v>570</v>
      </c>
    </row>
    <row r="8" spans="1:5" x14ac:dyDescent="0.25">
      <c r="B8" s="266"/>
      <c r="C8" s="266"/>
    </row>
    <row r="10" spans="1:5" s="93" customFormat="1" ht="20.25" x14ac:dyDescent="0.3">
      <c r="A10" s="267" t="s">
        <v>449</v>
      </c>
      <c r="B10" s="267"/>
      <c r="C10" s="267"/>
      <c r="D10" s="91"/>
      <c r="E10" s="92"/>
    </row>
    <row r="11" spans="1:5" s="93" customFormat="1" ht="20.25" x14ac:dyDescent="0.3">
      <c r="A11" s="267" t="s">
        <v>601</v>
      </c>
      <c r="B11" s="267"/>
      <c r="C11" s="267"/>
      <c r="D11" s="91"/>
      <c r="E11" s="92"/>
    </row>
    <row r="12" spans="1:5" s="93" customFormat="1" ht="20.25" x14ac:dyDescent="0.3">
      <c r="A12" s="267" t="s">
        <v>450</v>
      </c>
      <c r="B12" s="267"/>
      <c r="C12" s="267"/>
      <c r="D12" s="91"/>
      <c r="E12" s="92"/>
    </row>
    <row r="13" spans="1:5" ht="20.25" x14ac:dyDescent="0.3">
      <c r="A13" s="267" t="s">
        <v>599</v>
      </c>
      <c r="B13" s="267"/>
      <c r="C13" s="267"/>
    </row>
    <row r="14" spans="1:5" ht="11.45" customHeight="1" thickBot="1" x14ac:dyDescent="0.3"/>
    <row r="15" spans="1:5" s="97" customFormat="1" ht="18.75" x14ac:dyDescent="0.3">
      <c r="A15" s="94" t="s">
        <v>359</v>
      </c>
      <c r="B15" s="94" t="s">
        <v>451</v>
      </c>
      <c r="C15" s="94" t="s">
        <v>452</v>
      </c>
      <c r="D15" s="95"/>
      <c r="E15" s="96"/>
    </row>
    <row r="16" spans="1:5" s="97" customFormat="1" ht="19.5" thickBot="1" x14ac:dyDescent="0.35">
      <c r="A16" s="98" t="s">
        <v>362</v>
      </c>
      <c r="B16" s="98"/>
      <c r="C16" s="98" t="s">
        <v>14</v>
      </c>
      <c r="D16" s="95"/>
      <c r="E16" s="96"/>
    </row>
    <row r="17" spans="1:5" s="97" customFormat="1" ht="19.5" hidden="1" thickBot="1" x14ac:dyDescent="0.35">
      <c r="A17" s="99" t="s">
        <v>453</v>
      </c>
      <c r="B17" s="100" t="s">
        <v>454</v>
      </c>
      <c r="C17" s="101">
        <v>1800</v>
      </c>
      <c r="D17" s="95"/>
      <c r="E17" s="96"/>
    </row>
    <row r="18" spans="1:5" s="104" customFormat="1" ht="18.75" x14ac:dyDescent="0.3">
      <c r="A18" s="99" t="s">
        <v>453</v>
      </c>
      <c r="B18" s="100" t="s">
        <v>454</v>
      </c>
      <c r="C18" s="102">
        <v>0</v>
      </c>
      <c r="D18" s="103"/>
      <c r="E18" s="103"/>
    </row>
    <row r="19" spans="1:5" s="97" customFormat="1" ht="16.5" hidden="1" x14ac:dyDescent="0.25">
      <c r="A19" s="99" t="s">
        <v>455</v>
      </c>
      <c r="B19" s="105" t="s">
        <v>456</v>
      </c>
      <c r="C19" s="106"/>
      <c r="D19" s="95"/>
      <c r="E19" s="96"/>
    </row>
    <row r="20" spans="1:5" s="109" customFormat="1" ht="18.75" hidden="1" x14ac:dyDescent="0.3">
      <c r="A20" s="99" t="s">
        <v>453</v>
      </c>
      <c r="B20" s="100" t="s">
        <v>454</v>
      </c>
      <c r="C20" s="101"/>
      <c r="D20" s="107"/>
      <c r="E20" s="108"/>
    </row>
    <row r="21" spans="1:5" s="109" customFormat="1" ht="16.5" hidden="1" x14ac:dyDescent="0.25">
      <c r="A21" s="99" t="s">
        <v>455</v>
      </c>
      <c r="B21" s="105" t="s">
        <v>456</v>
      </c>
      <c r="C21" s="106"/>
      <c r="D21" s="107"/>
      <c r="E21" s="108"/>
    </row>
    <row r="22" spans="1:5" s="109" customFormat="1" ht="18.75" hidden="1" x14ac:dyDescent="0.3">
      <c r="A22" s="99" t="s">
        <v>453</v>
      </c>
      <c r="B22" s="100" t="s">
        <v>454</v>
      </c>
      <c r="C22" s="101"/>
      <c r="D22" s="107"/>
      <c r="E22" s="108"/>
    </row>
    <row r="23" spans="1:5" s="109" customFormat="1" ht="16.5" hidden="1" x14ac:dyDescent="0.25">
      <c r="A23" s="99" t="s">
        <v>455</v>
      </c>
      <c r="B23" s="105" t="s">
        <v>456</v>
      </c>
      <c r="C23" s="106"/>
      <c r="D23" s="107"/>
      <c r="E23" s="108"/>
    </row>
    <row r="24" spans="1:5" s="109" customFormat="1" ht="18.75" hidden="1" x14ac:dyDescent="0.3">
      <c r="A24" s="99" t="s">
        <v>453</v>
      </c>
      <c r="B24" s="100" t="s">
        <v>454</v>
      </c>
      <c r="C24" s="101"/>
      <c r="D24" s="107"/>
      <c r="E24" s="108"/>
    </row>
    <row r="25" spans="1:5" s="109" customFormat="1" ht="16.5" hidden="1" x14ac:dyDescent="0.25">
      <c r="A25" s="99" t="s">
        <v>455</v>
      </c>
      <c r="B25" s="105" t="s">
        <v>456</v>
      </c>
      <c r="C25" s="106"/>
      <c r="D25" s="107"/>
      <c r="E25" s="108"/>
    </row>
    <row r="26" spans="1:5" s="109" customFormat="1" ht="18.75" hidden="1" x14ac:dyDescent="0.3">
      <c r="A26" s="99" t="s">
        <v>453</v>
      </c>
      <c r="B26" s="100" t="s">
        <v>454</v>
      </c>
      <c r="C26" s="101"/>
      <c r="D26" s="107"/>
      <c r="E26" s="108"/>
    </row>
    <row r="27" spans="1:5" s="109" customFormat="1" ht="16.5" hidden="1" x14ac:dyDescent="0.25">
      <c r="A27" s="99" t="s">
        <v>455</v>
      </c>
      <c r="B27" s="105" t="s">
        <v>456</v>
      </c>
      <c r="C27" s="106"/>
      <c r="D27" s="107"/>
      <c r="E27" s="108"/>
    </row>
    <row r="28" spans="1:5" s="109" customFormat="1" ht="18.75" hidden="1" x14ac:dyDescent="0.3">
      <c r="A28" s="99" t="s">
        <v>453</v>
      </c>
      <c r="B28" s="100" t="s">
        <v>454</v>
      </c>
      <c r="C28" s="101"/>
      <c r="D28" s="107"/>
      <c r="E28" s="108"/>
    </row>
    <row r="29" spans="1:5" s="109" customFormat="1" ht="16.5" x14ac:dyDescent="0.25">
      <c r="A29" s="99" t="s">
        <v>455</v>
      </c>
      <c r="B29" s="105" t="s">
        <v>456</v>
      </c>
      <c r="C29" s="106">
        <v>400</v>
      </c>
      <c r="D29" s="107"/>
      <c r="E29" s="108"/>
    </row>
    <row r="30" spans="1:5" s="115" customFormat="1" ht="19.5" thickBot="1" x14ac:dyDescent="0.35">
      <c r="A30" s="110"/>
      <c r="B30" s="111" t="s">
        <v>457</v>
      </c>
      <c r="C30" s="112">
        <f>C18+C29</f>
        <v>400</v>
      </c>
      <c r="D30" s="113"/>
      <c r="E30" s="114"/>
    </row>
    <row r="31" spans="1:5" s="93" customFormat="1" ht="12.75" x14ac:dyDescent="0.2">
      <c r="A31" s="116"/>
      <c r="B31" s="116"/>
      <c r="C31" s="117"/>
      <c r="D31" s="118"/>
      <c r="E31" s="92"/>
    </row>
    <row r="32" spans="1:5" x14ac:dyDescent="0.25">
      <c r="A32" s="59"/>
      <c r="B32" s="59"/>
      <c r="C32" s="119"/>
      <c r="D32" s="119"/>
    </row>
    <row r="33" spans="1:5" s="93" customFormat="1" ht="12.75" x14ac:dyDescent="0.2">
      <c r="A33" s="92"/>
      <c r="B33" s="92"/>
      <c r="C33" s="118"/>
      <c r="D33" s="118"/>
      <c r="E33" s="92"/>
    </row>
    <row r="34" spans="1:5" x14ac:dyDescent="0.25">
      <c r="A34" s="59"/>
      <c r="B34" s="59"/>
      <c r="C34" s="119"/>
      <c r="D34" s="119"/>
    </row>
    <row r="35" spans="1:5" x14ac:dyDescent="0.25">
      <c r="A35" s="59"/>
      <c r="B35" s="59"/>
      <c r="C35" s="119"/>
      <c r="D35" s="119"/>
    </row>
    <row r="36" spans="1:5" s="93" customFormat="1" ht="12.75" x14ac:dyDescent="0.2">
      <c r="A36" s="92"/>
      <c r="B36" s="92"/>
      <c r="C36" s="118"/>
      <c r="D36" s="118"/>
      <c r="E36" s="92"/>
    </row>
    <row r="37" spans="1:5" s="93" customFormat="1" ht="12.75" x14ac:dyDescent="0.2">
      <c r="A37" s="92"/>
      <c r="B37" s="92"/>
      <c r="C37" s="118"/>
      <c r="D37" s="118"/>
      <c r="E37" s="92"/>
    </row>
    <row r="38" spans="1:5" s="93" customFormat="1" ht="16.5" x14ac:dyDescent="0.25">
      <c r="A38" s="120"/>
      <c r="B38" s="121"/>
      <c r="C38" s="122"/>
      <c r="D38" s="123"/>
      <c r="E38" s="123"/>
    </row>
    <row r="39" spans="1:5" s="93" customFormat="1" ht="16.5" x14ac:dyDescent="0.25">
      <c r="A39" s="123"/>
      <c r="B39" s="121"/>
      <c r="C39" s="122"/>
      <c r="D39" s="123"/>
      <c r="E39" s="92"/>
    </row>
    <row r="40" spans="1:5" s="93" customFormat="1" x14ac:dyDescent="0.25">
      <c r="A40" s="92"/>
      <c r="B40" s="92"/>
      <c r="C40" s="118"/>
      <c r="D40" s="123"/>
      <c r="E40" s="92"/>
    </row>
    <row r="41" spans="1:5" s="93" customFormat="1" ht="15.75" x14ac:dyDescent="0.25">
      <c r="A41" s="92"/>
      <c r="B41" s="124"/>
      <c r="C41" s="118"/>
      <c r="D41" s="123"/>
      <c r="E41" s="92"/>
    </row>
    <row r="42" spans="1:5" s="93" customFormat="1" ht="15.75" x14ac:dyDescent="0.25">
      <c r="A42" s="92"/>
      <c r="B42" s="92"/>
      <c r="C42" s="125"/>
      <c r="D42" s="123"/>
      <c r="E42" s="118"/>
    </row>
    <row r="43" spans="1:5" s="93" customFormat="1" x14ac:dyDescent="0.25">
      <c r="A43" s="92"/>
      <c r="B43" s="92"/>
      <c r="C43" s="118"/>
      <c r="D43" s="123"/>
      <c r="E43" s="118"/>
    </row>
    <row r="44" spans="1:5" s="93" customFormat="1" ht="15.75" x14ac:dyDescent="0.25">
      <c r="A44" s="126"/>
      <c r="B44" s="127"/>
      <c r="C44" s="91"/>
      <c r="D44" s="123"/>
      <c r="E44" s="120"/>
    </row>
    <row r="45" spans="1:5" s="93" customFormat="1" x14ac:dyDescent="0.25">
      <c r="A45" s="59"/>
      <c r="B45" s="128"/>
      <c r="C45" s="119"/>
      <c r="D45" s="123"/>
      <c r="E45" s="118"/>
    </row>
    <row r="46" spans="1:5" s="93" customFormat="1" x14ac:dyDescent="0.25">
      <c r="A46" s="129"/>
      <c r="B46" s="129"/>
      <c r="C46" s="130"/>
      <c r="D46" s="123"/>
      <c r="E46" s="118"/>
    </row>
    <row r="47" spans="1:5" s="93" customFormat="1" x14ac:dyDescent="0.25">
      <c r="A47" s="129"/>
      <c r="B47" s="129"/>
      <c r="C47" s="130"/>
      <c r="D47" s="123"/>
      <c r="E47" s="118"/>
    </row>
    <row r="48" spans="1:5" s="93" customFormat="1" x14ac:dyDescent="0.25">
      <c r="A48" s="129"/>
      <c r="B48" s="129"/>
      <c r="C48" s="130"/>
      <c r="D48" s="123"/>
      <c r="E48" s="118"/>
    </row>
    <row r="49" spans="1:6" s="93" customFormat="1" x14ac:dyDescent="0.25">
      <c r="A49" s="129"/>
      <c r="B49" s="129"/>
      <c r="C49" s="92"/>
      <c r="D49" s="123"/>
      <c r="E49" s="118"/>
    </row>
    <row r="50" spans="1:6" s="93" customFormat="1" x14ac:dyDescent="0.25">
      <c r="A50" s="129"/>
      <c r="B50" s="129"/>
      <c r="C50" s="130"/>
      <c r="D50" s="123"/>
      <c r="E50" s="118"/>
    </row>
    <row r="51" spans="1:6" s="93" customFormat="1" x14ac:dyDescent="0.25">
      <c r="A51" s="129"/>
      <c r="B51" s="129"/>
      <c r="C51" s="130"/>
      <c r="D51" s="123"/>
      <c r="E51" s="118"/>
    </row>
    <row r="52" spans="1:6" s="93" customFormat="1" x14ac:dyDescent="0.25">
      <c r="A52" s="129"/>
      <c r="B52" s="129"/>
      <c r="C52" s="130"/>
      <c r="D52" s="123"/>
      <c r="E52" s="118"/>
    </row>
    <row r="53" spans="1:6" s="93" customFormat="1" x14ac:dyDescent="0.25">
      <c r="A53" s="129"/>
      <c r="B53" s="129"/>
      <c r="C53" s="130"/>
      <c r="D53" s="123"/>
      <c r="E53" s="118"/>
    </row>
    <row r="54" spans="1:6" s="93" customFormat="1" x14ac:dyDescent="0.25">
      <c r="A54" s="129"/>
      <c r="B54" s="129"/>
      <c r="C54" s="130"/>
      <c r="D54" s="123"/>
      <c r="E54" s="118"/>
    </row>
    <row r="55" spans="1:6" s="93" customFormat="1" x14ac:dyDescent="0.25">
      <c r="A55" s="129"/>
      <c r="B55" s="129"/>
      <c r="C55" s="130"/>
      <c r="D55" s="123"/>
      <c r="E55" s="118"/>
    </row>
    <row r="56" spans="1:6" s="93" customFormat="1" x14ac:dyDescent="0.25">
      <c r="A56" s="129"/>
      <c r="B56" s="129"/>
      <c r="C56" s="130"/>
      <c r="D56" s="123"/>
      <c r="E56" s="118"/>
    </row>
    <row r="57" spans="1:6" s="93" customFormat="1" x14ac:dyDescent="0.25">
      <c r="A57" s="129"/>
      <c r="B57" s="129"/>
      <c r="C57" s="130"/>
      <c r="D57" s="123"/>
      <c r="E57" s="118"/>
    </row>
    <row r="58" spans="1:6" s="93" customFormat="1" x14ac:dyDescent="0.25">
      <c r="A58" s="129"/>
      <c r="B58" s="129"/>
      <c r="C58" s="130"/>
      <c r="D58" s="123"/>
      <c r="E58" s="118"/>
    </row>
    <row r="59" spans="1:6" s="93" customFormat="1" x14ac:dyDescent="0.25">
      <c r="A59" s="129"/>
      <c r="B59" s="129"/>
      <c r="C59" s="130"/>
      <c r="D59" s="123"/>
      <c r="E59" s="118"/>
    </row>
    <row r="60" spans="1:6" s="93" customFormat="1" x14ac:dyDescent="0.25">
      <c r="A60" s="129"/>
      <c r="B60" s="129"/>
      <c r="C60" s="130"/>
      <c r="D60" s="123"/>
      <c r="E60" s="118"/>
    </row>
    <row r="61" spans="1:6" s="93" customFormat="1" x14ac:dyDescent="0.25">
      <c r="A61" s="129"/>
      <c r="B61" s="129"/>
      <c r="C61" s="130"/>
      <c r="D61" s="123"/>
      <c r="E61" s="118"/>
    </row>
    <row r="62" spans="1:6" s="93" customFormat="1" x14ac:dyDescent="0.25">
      <c r="A62" s="129"/>
      <c r="B62" s="129"/>
      <c r="C62" s="130"/>
      <c r="D62" s="123"/>
      <c r="E62" s="118"/>
    </row>
    <row r="63" spans="1:6" s="93" customFormat="1" x14ac:dyDescent="0.25">
      <c r="A63" s="129"/>
      <c r="B63" s="129"/>
      <c r="C63" s="130"/>
      <c r="D63" s="123"/>
      <c r="E63" s="118"/>
    </row>
    <row r="64" spans="1:6" s="93" customFormat="1" x14ac:dyDescent="0.25">
      <c r="A64" s="129"/>
      <c r="B64" s="129"/>
      <c r="C64" s="130"/>
      <c r="D64" s="123"/>
      <c r="E64" s="132"/>
      <c r="F64" s="133"/>
    </row>
    <row r="65" spans="1:6" s="93" customFormat="1" x14ac:dyDescent="0.25">
      <c r="A65" s="129"/>
      <c r="B65" s="129"/>
      <c r="C65" s="130"/>
      <c r="D65" s="123"/>
      <c r="E65" s="132"/>
      <c r="F65" s="133"/>
    </row>
    <row r="66" spans="1:6" s="93" customFormat="1" x14ac:dyDescent="0.25">
      <c r="A66" s="129"/>
      <c r="B66" s="129"/>
      <c r="C66" s="130"/>
      <c r="D66" s="123"/>
      <c r="E66" s="132"/>
      <c r="F66" s="133"/>
    </row>
    <row r="67" spans="1:6" s="93" customFormat="1" x14ac:dyDescent="0.25">
      <c r="A67" s="129"/>
      <c r="B67" s="129"/>
      <c r="C67" s="130"/>
      <c r="D67" s="123"/>
      <c r="E67" s="132"/>
      <c r="F67" s="133"/>
    </row>
    <row r="68" spans="1:6" s="93" customFormat="1" x14ac:dyDescent="0.25">
      <c r="A68" s="129"/>
      <c r="B68" s="129"/>
      <c r="C68" s="130"/>
      <c r="D68" s="123"/>
      <c r="E68" s="132"/>
      <c r="F68" s="133"/>
    </row>
    <row r="69" spans="1:6" s="93" customFormat="1" x14ac:dyDescent="0.25">
      <c r="A69" s="129"/>
      <c r="B69" s="129"/>
      <c r="C69" s="130"/>
      <c r="D69" s="123"/>
      <c r="E69" s="132"/>
      <c r="F69" s="133"/>
    </row>
    <row r="70" spans="1:6" s="93" customFormat="1" x14ac:dyDescent="0.25">
      <c r="A70" s="129"/>
      <c r="B70" s="129"/>
      <c r="C70" s="130"/>
      <c r="D70" s="123"/>
      <c r="E70" s="132"/>
      <c r="F70" s="133"/>
    </row>
    <row r="71" spans="1:6" s="93" customFormat="1" x14ac:dyDescent="0.25">
      <c r="A71" s="129"/>
      <c r="B71" s="129"/>
      <c r="C71" s="130"/>
      <c r="D71" s="123"/>
      <c r="E71" s="132"/>
      <c r="F71" s="133"/>
    </row>
    <row r="72" spans="1:6" s="93" customFormat="1" x14ac:dyDescent="0.25">
      <c r="A72" s="129"/>
      <c r="B72" s="129"/>
      <c r="C72" s="130"/>
      <c r="D72" s="123"/>
      <c r="E72" s="132"/>
      <c r="F72" s="133"/>
    </row>
    <row r="73" spans="1:6" s="93" customFormat="1" x14ac:dyDescent="0.25">
      <c r="A73" s="129"/>
      <c r="B73" s="129"/>
      <c r="C73" s="130"/>
      <c r="D73" s="123"/>
      <c r="E73" s="132"/>
      <c r="F73" s="133"/>
    </row>
    <row r="74" spans="1:6" s="93" customFormat="1" x14ac:dyDescent="0.25">
      <c r="A74" s="129"/>
      <c r="B74" s="129"/>
      <c r="C74" s="130"/>
      <c r="D74" s="123"/>
      <c r="E74" s="132"/>
      <c r="F74" s="133"/>
    </row>
    <row r="75" spans="1:6" s="93" customFormat="1" x14ac:dyDescent="0.25">
      <c r="A75" s="129"/>
      <c r="B75" s="129"/>
      <c r="C75" s="130"/>
      <c r="D75" s="123"/>
      <c r="E75" s="132"/>
      <c r="F75" s="133"/>
    </row>
    <row r="76" spans="1:6" s="93" customFormat="1" x14ac:dyDescent="0.25">
      <c r="A76" s="129"/>
      <c r="B76" s="129"/>
      <c r="C76" s="130"/>
      <c r="D76" s="123"/>
      <c r="E76" s="132"/>
      <c r="F76" s="133"/>
    </row>
    <row r="77" spans="1:6" s="93" customFormat="1" x14ac:dyDescent="0.25">
      <c r="A77" s="129"/>
      <c r="B77" s="129"/>
      <c r="C77" s="130"/>
      <c r="D77" s="123"/>
      <c r="E77" s="132"/>
      <c r="F77" s="133"/>
    </row>
    <row r="78" spans="1:6" s="93" customFormat="1" x14ac:dyDescent="0.25">
      <c r="A78" s="129"/>
      <c r="B78" s="129"/>
      <c r="C78" s="130"/>
      <c r="D78" s="123"/>
      <c r="E78" s="132"/>
      <c r="F78" s="133"/>
    </row>
    <row r="79" spans="1:6" s="93" customFormat="1" x14ac:dyDescent="0.25">
      <c r="A79" s="129"/>
      <c r="B79" s="129"/>
      <c r="C79" s="130"/>
      <c r="D79" s="123"/>
      <c r="E79" s="132"/>
      <c r="F79" s="133"/>
    </row>
    <row r="80" spans="1:6" s="93" customFormat="1" x14ac:dyDescent="0.25">
      <c r="A80" s="129"/>
      <c r="B80" s="129"/>
      <c r="C80" s="130"/>
      <c r="D80" s="123"/>
      <c r="E80" s="132"/>
      <c r="F80" s="133"/>
    </row>
    <row r="81" spans="1:6" s="93" customFormat="1" x14ac:dyDescent="0.25">
      <c r="A81" s="129"/>
      <c r="B81" s="129"/>
      <c r="C81" s="130"/>
      <c r="D81" s="123"/>
      <c r="E81" s="132"/>
      <c r="F81" s="133"/>
    </row>
    <row r="82" spans="1:6" s="93" customFormat="1" x14ac:dyDescent="0.25">
      <c r="A82" s="129"/>
      <c r="B82" s="129"/>
      <c r="C82" s="130"/>
      <c r="D82" s="123"/>
      <c r="E82" s="132"/>
      <c r="F82" s="133"/>
    </row>
    <row r="83" spans="1:6" s="93" customFormat="1" x14ac:dyDescent="0.25">
      <c r="A83" s="129"/>
      <c r="B83" s="129"/>
      <c r="C83" s="130"/>
      <c r="D83" s="123"/>
      <c r="E83" s="132"/>
      <c r="F83" s="133"/>
    </row>
    <row r="84" spans="1:6" s="93" customFormat="1" x14ac:dyDescent="0.25">
      <c r="A84" s="129"/>
      <c r="B84" s="129"/>
      <c r="C84" s="130"/>
      <c r="D84" s="123"/>
      <c r="E84" s="132"/>
      <c r="F84" s="133"/>
    </row>
    <row r="85" spans="1:6" s="93" customFormat="1" x14ac:dyDescent="0.25">
      <c r="A85" s="129"/>
      <c r="B85" s="128"/>
      <c r="C85" s="130"/>
      <c r="D85" s="123"/>
      <c r="E85" s="132"/>
      <c r="F85" s="133"/>
    </row>
    <row r="86" spans="1:6" s="93" customFormat="1" x14ac:dyDescent="0.25">
      <c r="A86" s="59"/>
      <c r="B86" s="128"/>
      <c r="C86" s="131"/>
      <c r="D86" s="123"/>
      <c r="E86" s="132"/>
      <c r="F86" s="133"/>
    </row>
    <row r="87" spans="1:6" s="93" customFormat="1" x14ac:dyDescent="0.25">
      <c r="A87" s="59"/>
      <c r="B87" s="128"/>
      <c r="C87" s="130"/>
      <c r="D87" s="123"/>
      <c r="E87" s="132"/>
      <c r="F87" s="133"/>
    </row>
    <row r="88" spans="1:6" s="93" customFormat="1" x14ac:dyDescent="0.25">
      <c r="A88" s="59"/>
      <c r="B88" s="128"/>
      <c r="C88" s="130"/>
      <c r="D88" s="123"/>
      <c r="E88" s="132"/>
      <c r="F88" s="133"/>
    </row>
    <row r="89" spans="1:6" s="93" customFormat="1" x14ac:dyDescent="0.25">
      <c r="A89" s="59"/>
      <c r="B89" s="128"/>
      <c r="C89" s="130"/>
      <c r="D89" s="123"/>
      <c r="E89" s="132"/>
      <c r="F89" s="133"/>
    </row>
    <row r="90" spans="1:6" s="93" customFormat="1" x14ac:dyDescent="0.25">
      <c r="A90" s="59"/>
      <c r="B90" s="128"/>
      <c r="C90" s="130"/>
      <c r="D90" s="123"/>
      <c r="E90" s="132"/>
      <c r="F90" s="133"/>
    </row>
    <row r="91" spans="1:6" s="93" customFormat="1" x14ac:dyDescent="0.25">
      <c r="A91" s="59"/>
      <c r="B91" s="128"/>
      <c r="C91" s="130"/>
      <c r="D91" s="123"/>
      <c r="E91" s="132"/>
      <c r="F91" s="133"/>
    </row>
    <row r="92" spans="1:6" s="93" customFormat="1" x14ac:dyDescent="0.25">
      <c r="A92" s="59"/>
      <c r="B92" s="128"/>
      <c r="C92" s="130"/>
      <c r="D92" s="123"/>
      <c r="E92" s="132"/>
      <c r="F92" s="133"/>
    </row>
    <row r="93" spans="1:6" s="93" customFormat="1" x14ac:dyDescent="0.25">
      <c r="A93" s="59"/>
      <c r="B93" s="128"/>
      <c r="C93" s="130"/>
      <c r="D93" s="123"/>
      <c r="E93" s="132"/>
      <c r="F93" s="133"/>
    </row>
    <row r="94" spans="1:6" s="93" customFormat="1" x14ac:dyDescent="0.25">
      <c r="A94" s="59"/>
      <c r="B94" s="128"/>
      <c r="C94" s="130"/>
      <c r="D94" s="123"/>
      <c r="E94" s="132"/>
      <c r="F94" s="133"/>
    </row>
    <row r="95" spans="1:6" s="93" customFormat="1" x14ac:dyDescent="0.25">
      <c r="A95" s="59"/>
      <c r="B95" s="128"/>
      <c r="C95" s="130"/>
      <c r="D95" s="123"/>
      <c r="E95" s="132"/>
      <c r="F95" s="133"/>
    </row>
    <row r="96" spans="1:6" s="93" customFormat="1" x14ac:dyDescent="0.25">
      <c r="A96" s="59"/>
      <c r="B96" s="128"/>
      <c r="C96" s="130"/>
      <c r="D96" s="123"/>
      <c r="E96" s="132"/>
      <c r="F96" s="133"/>
    </row>
    <row r="97" spans="1:6" s="93" customFormat="1" x14ac:dyDescent="0.25">
      <c r="A97" s="59"/>
      <c r="B97" s="128"/>
      <c r="C97" s="130"/>
      <c r="D97" s="123"/>
      <c r="E97" s="132"/>
      <c r="F97" s="133"/>
    </row>
    <row r="98" spans="1:6" s="93" customFormat="1" x14ac:dyDescent="0.25">
      <c r="A98" s="59"/>
      <c r="B98" s="128"/>
      <c r="C98" s="130"/>
      <c r="D98" s="123"/>
      <c r="E98" s="132"/>
      <c r="F98" s="133"/>
    </row>
    <row r="99" spans="1:6" s="93" customFormat="1" x14ac:dyDescent="0.25">
      <c r="A99" s="59"/>
      <c r="B99" s="128"/>
      <c r="C99" s="130"/>
      <c r="D99" s="123"/>
      <c r="E99" s="132"/>
      <c r="F99" s="133"/>
    </row>
    <row r="100" spans="1:6" s="93" customFormat="1" x14ac:dyDescent="0.25">
      <c r="A100" s="59"/>
      <c r="B100" s="128"/>
      <c r="C100" s="130"/>
      <c r="D100" s="123"/>
      <c r="E100" s="132"/>
      <c r="F100" s="133"/>
    </row>
    <row r="101" spans="1:6" s="93" customFormat="1" x14ac:dyDescent="0.25">
      <c r="A101" s="59"/>
      <c r="B101" s="128"/>
      <c r="C101" s="130"/>
      <c r="D101" s="123"/>
      <c r="E101" s="132"/>
      <c r="F101" s="133"/>
    </row>
    <row r="102" spans="1:6" s="93" customFormat="1" x14ac:dyDescent="0.25">
      <c r="A102" s="59"/>
      <c r="B102" s="128"/>
      <c r="C102" s="130"/>
      <c r="D102" s="123"/>
      <c r="E102" s="132"/>
      <c r="F102" s="133"/>
    </row>
    <row r="103" spans="1:6" s="93" customFormat="1" x14ac:dyDescent="0.25">
      <c r="A103" s="59"/>
      <c r="B103" s="128"/>
      <c r="C103" s="130"/>
      <c r="D103" s="123"/>
      <c r="E103" s="132"/>
      <c r="F103" s="133"/>
    </row>
    <row r="104" spans="1:6" s="93" customFormat="1" x14ac:dyDescent="0.25">
      <c r="A104" s="59"/>
      <c r="B104" s="128"/>
      <c r="C104" s="130"/>
      <c r="D104" s="123"/>
      <c r="E104" s="132"/>
      <c r="F104" s="133"/>
    </row>
    <row r="105" spans="1:6" s="93" customFormat="1" x14ac:dyDescent="0.25">
      <c r="A105" s="59"/>
      <c r="B105" s="128"/>
      <c r="C105" s="130"/>
      <c r="D105" s="123"/>
      <c r="E105" s="132"/>
      <c r="F105" s="133"/>
    </row>
    <row r="106" spans="1:6" s="93" customFormat="1" x14ac:dyDescent="0.25">
      <c r="A106" s="59"/>
      <c r="B106" s="128"/>
      <c r="C106" s="130"/>
      <c r="D106" s="123"/>
      <c r="E106" s="132"/>
      <c r="F106" s="133"/>
    </row>
    <row r="107" spans="1:6" s="93" customFormat="1" x14ac:dyDescent="0.25">
      <c r="A107" s="59"/>
      <c r="B107" s="128"/>
      <c r="C107" s="130"/>
      <c r="D107" s="123"/>
      <c r="E107" s="132"/>
      <c r="F107" s="133"/>
    </row>
    <row r="108" spans="1:6" s="93" customFormat="1" x14ac:dyDescent="0.25">
      <c r="A108" s="59"/>
      <c r="B108" s="128"/>
      <c r="C108" s="130"/>
      <c r="D108" s="123"/>
      <c r="E108" s="132"/>
      <c r="F108" s="133"/>
    </row>
    <row r="109" spans="1:6" s="93" customFormat="1" x14ac:dyDescent="0.25">
      <c r="A109" s="59"/>
      <c r="B109" s="128"/>
      <c r="C109" s="130"/>
      <c r="D109" s="123"/>
      <c r="E109" s="132"/>
      <c r="F109" s="133"/>
    </row>
    <row r="110" spans="1:6" s="93" customFormat="1" x14ac:dyDescent="0.25">
      <c r="A110" s="59"/>
      <c r="B110" s="128"/>
      <c r="C110" s="130"/>
      <c r="D110" s="123"/>
      <c r="E110" s="132"/>
      <c r="F110" s="133"/>
    </row>
    <row r="111" spans="1:6" s="93" customFormat="1" x14ac:dyDescent="0.25">
      <c r="A111" s="59"/>
      <c r="B111" s="128"/>
      <c r="C111" s="130"/>
      <c r="D111" s="123"/>
      <c r="E111" s="132"/>
      <c r="F111" s="133"/>
    </row>
    <row r="112" spans="1:6" s="93" customFormat="1" x14ac:dyDescent="0.25">
      <c r="A112" s="59"/>
      <c r="B112" s="128"/>
      <c r="C112" s="130"/>
      <c r="D112" s="123"/>
      <c r="E112" s="132"/>
      <c r="F112" s="133"/>
    </row>
    <row r="113" spans="1:6" s="93" customFormat="1" x14ac:dyDescent="0.25">
      <c r="A113" s="59"/>
      <c r="B113" s="129"/>
      <c r="C113" s="130"/>
      <c r="D113" s="123"/>
      <c r="E113" s="132"/>
      <c r="F113" s="133"/>
    </row>
    <row r="114" spans="1:6" s="93" customFormat="1" x14ac:dyDescent="0.25">
      <c r="A114" s="59"/>
      <c r="B114" s="129"/>
      <c r="C114" s="130"/>
      <c r="D114" s="123"/>
      <c r="E114" s="132"/>
      <c r="F114" s="133"/>
    </row>
    <row r="115" spans="1:6" s="93" customFormat="1" x14ac:dyDescent="0.25">
      <c r="A115" s="59"/>
      <c r="B115" s="128"/>
      <c r="C115" s="130"/>
      <c r="D115" s="123"/>
      <c r="E115" s="132"/>
      <c r="F115" s="133"/>
    </row>
    <row r="116" spans="1:6" s="93" customFormat="1" x14ac:dyDescent="0.25">
      <c r="A116" s="59"/>
      <c r="B116" s="128"/>
      <c r="C116" s="130"/>
      <c r="D116" s="123"/>
      <c r="E116" s="132"/>
      <c r="F116" s="133"/>
    </row>
    <row r="117" spans="1:6" s="93" customFormat="1" x14ac:dyDescent="0.25">
      <c r="A117" s="59"/>
      <c r="B117" s="128"/>
      <c r="C117" s="130"/>
      <c r="D117" s="123"/>
      <c r="E117" s="132"/>
      <c r="F117" s="133"/>
    </row>
    <row r="118" spans="1:6" s="93" customFormat="1" x14ac:dyDescent="0.25">
      <c r="A118" s="59"/>
      <c r="B118" s="128"/>
      <c r="C118" s="130"/>
      <c r="D118" s="123"/>
      <c r="E118" s="132"/>
      <c r="F118" s="133"/>
    </row>
    <row r="119" spans="1:6" s="93" customFormat="1" x14ac:dyDescent="0.25">
      <c r="A119" s="59"/>
      <c r="B119" s="128"/>
      <c r="C119" s="130"/>
      <c r="D119" s="123"/>
      <c r="E119" s="132"/>
      <c r="F119" s="133"/>
    </row>
    <row r="120" spans="1:6" s="93" customFormat="1" x14ac:dyDescent="0.25">
      <c r="A120" s="59"/>
      <c r="B120" s="128"/>
      <c r="C120" s="130"/>
      <c r="D120" s="123"/>
      <c r="E120" s="132"/>
      <c r="F120" s="133"/>
    </row>
    <row r="121" spans="1:6" s="93" customFormat="1" x14ac:dyDescent="0.25">
      <c r="A121" s="59"/>
      <c r="B121" s="128"/>
      <c r="C121" s="130"/>
      <c r="D121" s="123"/>
      <c r="E121" s="132"/>
      <c r="F121" s="133"/>
    </row>
    <row r="122" spans="1:6" s="93" customFormat="1" x14ac:dyDescent="0.25">
      <c r="A122" s="59"/>
      <c r="B122" s="129"/>
      <c r="C122" s="130"/>
      <c r="D122" s="123"/>
      <c r="E122" s="132"/>
      <c r="F122" s="133"/>
    </row>
    <row r="123" spans="1:6" s="93" customFormat="1" x14ac:dyDescent="0.25">
      <c r="A123" s="59"/>
      <c r="B123" s="129"/>
      <c r="C123" s="130"/>
      <c r="D123" s="123"/>
      <c r="E123" s="132"/>
      <c r="F123" s="133"/>
    </row>
    <row r="124" spans="1:6" s="93" customFormat="1" x14ac:dyDescent="0.25">
      <c r="A124" s="59"/>
      <c r="B124" s="129"/>
      <c r="C124" s="130"/>
      <c r="D124" s="123"/>
      <c r="E124" s="132"/>
    </row>
    <row r="125" spans="1:6" s="93" customFormat="1" x14ac:dyDescent="0.25">
      <c r="A125" s="59"/>
      <c r="B125" s="129"/>
      <c r="C125" s="130"/>
      <c r="D125" s="123"/>
      <c r="E125" s="134"/>
    </row>
    <row r="126" spans="1:6" s="93" customFormat="1" x14ac:dyDescent="0.25">
      <c r="A126" s="59"/>
      <c r="B126" s="129"/>
      <c r="C126" s="130"/>
      <c r="D126" s="123"/>
      <c r="E126" s="134"/>
    </row>
    <row r="127" spans="1:6" s="93" customFormat="1" x14ac:dyDescent="0.25">
      <c r="A127" s="59"/>
      <c r="B127" s="129"/>
      <c r="C127" s="130"/>
      <c r="D127" s="123"/>
      <c r="E127" s="134"/>
    </row>
    <row r="128" spans="1:6" s="93" customFormat="1" x14ac:dyDescent="0.25">
      <c r="A128" s="59"/>
      <c r="B128" s="129"/>
      <c r="C128" s="130"/>
      <c r="D128" s="123"/>
      <c r="E128" s="134"/>
    </row>
    <row r="129" spans="1:5" s="93" customFormat="1" x14ac:dyDescent="0.25">
      <c r="A129" s="59"/>
      <c r="B129" s="129"/>
      <c r="C129" s="130"/>
      <c r="D129" s="123"/>
      <c r="E129" s="134"/>
    </row>
    <row r="130" spans="1:5" s="93" customFormat="1" x14ac:dyDescent="0.25">
      <c r="A130" s="59"/>
      <c r="B130" s="129"/>
      <c r="C130" s="130"/>
      <c r="D130" s="123"/>
      <c r="E130" s="134"/>
    </row>
    <row r="131" spans="1:5" s="93" customFormat="1" x14ac:dyDescent="0.25">
      <c r="A131" s="59"/>
      <c r="B131" s="129"/>
      <c r="C131" s="130"/>
      <c r="D131" s="123"/>
      <c r="E131" s="134"/>
    </row>
    <row r="132" spans="1:5" s="93" customFormat="1" x14ac:dyDescent="0.25">
      <c r="A132" s="59"/>
      <c r="B132" s="129"/>
      <c r="C132" s="130"/>
      <c r="D132" s="123"/>
      <c r="E132" s="134"/>
    </row>
    <row r="133" spans="1:5" s="93" customFormat="1" x14ac:dyDescent="0.25">
      <c r="A133" s="59"/>
      <c r="B133" s="129"/>
      <c r="C133" s="130"/>
      <c r="D133" s="123"/>
      <c r="E133" s="134"/>
    </row>
    <row r="134" spans="1:5" s="93" customFormat="1" x14ac:dyDescent="0.25">
      <c r="A134" s="59"/>
      <c r="B134" s="129"/>
      <c r="C134" s="130"/>
      <c r="D134" s="123"/>
      <c r="E134" s="134"/>
    </row>
    <row r="135" spans="1:5" s="93" customFormat="1" x14ac:dyDescent="0.25">
      <c r="A135" s="59"/>
      <c r="B135" s="129"/>
      <c r="C135" s="130"/>
      <c r="D135" s="123"/>
      <c r="E135" s="134"/>
    </row>
    <row r="136" spans="1:5" s="93" customFormat="1" x14ac:dyDescent="0.25">
      <c r="A136" s="59"/>
      <c r="B136" s="129"/>
      <c r="C136" s="130"/>
      <c r="D136" s="123"/>
      <c r="E136" s="134"/>
    </row>
    <row r="137" spans="1:5" s="93" customFormat="1" x14ac:dyDescent="0.25">
      <c r="A137" s="59"/>
      <c r="B137" s="129"/>
      <c r="C137" s="130"/>
      <c r="D137" s="123"/>
      <c r="E137" s="134"/>
    </row>
    <row r="138" spans="1:5" s="93" customFormat="1" x14ac:dyDescent="0.25">
      <c r="A138" s="59"/>
      <c r="B138" s="129"/>
      <c r="C138" s="130"/>
      <c r="D138" s="123"/>
      <c r="E138" s="134"/>
    </row>
    <row r="139" spans="1:5" s="93" customFormat="1" x14ac:dyDescent="0.25">
      <c r="A139" s="59"/>
      <c r="B139" s="129"/>
      <c r="C139" s="130"/>
      <c r="D139" s="123"/>
      <c r="E139" s="134"/>
    </row>
    <row r="140" spans="1:5" s="93" customFormat="1" x14ac:dyDescent="0.25">
      <c r="A140" s="59"/>
      <c r="B140" s="129"/>
      <c r="C140" s="130"/>
      <c r="D140" s="123"/>
      <c r="E140" s="134"/>
    </row>
    <row r="141" spans="1:5" s="93" customFormat="1" x14ac:dyDescent="0.25">
      <c r="A141" s="59"/>
      <c r="B141" s="129"/>
      <c r="C141" s="130"/>
      <c r="D141" s="123"/>
      <c r="E141" s="134"/>
    </row>
    <row r="142" spans="1:5" s="93" customFormat="1" x14ac:dyDescent="0.25">
      <c r="A142" s="59"/>
      <c r="B142" s="129"/>
      <c r="C142" s="130"/>
      <c r="D142" s="123"/>
      <c r="E142" s="134"/>
    </row>
    <row r="143" spans="1:5" s="93" customFormat="1" x14ac:dyDescent="0.25">
      <c r="A143" s="59"/>
      <c r="B143" s="129"/>
      <c r="C143" s="130"/>
      <c r="D143" s="123"/>
      <c r="E143" s="134"/>
    </row>
    <row r="144" spans="1:5" s="93" customFormat="1" x14ac:dyDescent="0.25">
      <c r="A144" s="59"/>
      <c r="B144" s="129"/>
      <c r="C144" s="130"/>
      <c r="D144" s="123"/>
      <c r="E144" s="134"/>
    </row>
    <row r="145" spans="1:5" s="93" customFormat="1" x14ac:dyDescent="0.25">
      <c r="A145" s="59"/>
      <c r="B145" s="129"/>
      <c r="C145" s="130"/>
      <c r="D145" s="123"/>
      <c r="E145" s="134"/>
    </row>
    <row r="146" spans="1:5" s="93" customFormat="1" x14ac:dyDescent="0.25">
      <c r="A146" s="59"/>
      <c r="B146" s="129"/>
      <c r="C146" s="130"/>
      <c r="D146" s="123"/>
      <c r="E146" s="134"/>
    </row>
    <row r="147" spans="1:5" s="93" customFormat="1" x14ac:dyDescent="0.25">
      <c r="A147" s="59"/>
      <c r="B147" s="129"/>
      <c r="C147" s="130"/>
      <c r="D147" s="123"/>
      <c r="E147" s="134"/>
    </row>
    <row r="148" spans="1:5" s="93" customFormat="1" x14ac:dyDescent="0.25">
      <c r="A148" s="59"/>
      <c r="B148" s="129"/>
      <c r="C148" s="130"/>
      <c r="D148" s="123"/>
      <c r="E148" s="134"/>
    </row>
    <row r="149" spans="1:5" s="93" customFormat="1" x14ac:dyDescent="0.25">
      <c r="A149" s="59"/>
      <c r="B149" s="129"/>
      <c r="C149" s="130"/>
      <c r="D149" s="123"/>
      <c r="E149" s="134"/>
    </row>
    <row r="150" spans="1:5" s="93" customFormat="1" x14ac:dyDescent="0.25">
      <c r="A150" s="59"/>
      <c r="B150" s="129"/>
      <c r="C150" s="130"/>
      <c r="D150" s="123"/>
      <c r="E150" s="134"/>
    </row>
    <row r="151" spans="1:5" s="93" customFormat="1" x14ac:dyDescent="0.25">
      <c r="A151" s="59"/>
      <c r="B151" s="129"/>
      <c r="C151" s="130"/>
      <c r="D151" s="123"/>
      <c r="E151" s="134"/>
    </row>
    <row r="152" spans="1:5" s="93" customFormat="1" x14ac:dyDescent="0.25">
      <c r="A152" s="59"/>
      <c r="B152" s="129"/>
      <c r="C152" s="130"/>
      <c r="D152" s="123"/>
      <c r="E152" s="134"/>
    </row>
    <row r="153" spans="1:5" s="93" customFormat="1" x14ac:dyDescent="0.25">
      <c r="A153" s="59"/>
      <c r="B153" s="129"/>
      <c r="C153" s="130"/>
      <c r="D153" s="123"/>
      <c r="E153" s="134"/>
    </row>
    <row r="154" spans="1:5" s="93" customFormat="1" x14ac:dyDescent="0.25">
      <c r="A154" s="59"/>
      <c r="B154" s="129"/>
      <c r="C154" s="130"/>
      <c r="D154" s="123"/>
      <c r="E154" s="134"/>
    </row>
    <row r="155" spans="1:5" s="93" customFormat="1" x14ac:dyDescent="0.25">
      <c r="A155" s="59"/>
      <c r="B155" s="129"/>
      <c r="C155" s="130"/>
      <c r="D155" s="123"/>
      <c r="E155" s="134"/>
    </row>
    <row r="156" spans="1:5" s="93" customFormat="1" x14ac:dyDescent="0.25">
      <c r="A156" s="59"/>
      <c r="B156" s="129"/>
      <c r="C156" s="130"/>
      <c r="D156" s="123"/>
      <c r="E156" s="134"/>
    </row>
    <row r="157" spans="1:5" s="93" customFormat="1" x14ac:dyDescent="0.25">
      <c r="A157" s="59"/>
      <c r="B157" s="129"/>
      <c r="C157" s="130"/>
      <c r="D157" s="123"/>
      <c r="E157" s="134"/>
    </row>
    <row r="158" spans="1:5" s="93" customFormat="1" x14ac:dyDescent="0.25">
      <c r="A158" s="59"/>
      <c r="B158" s="129"/>
      <c r="C158" s="130"/>
      <c r="D158" s="123"/>
      <c r="E158" s="134"/>
    </row>
    <row r="159" spans="1:5" s="93" customFormat="1" x14ac:dyDescent="0.25">
      <c r="A159" s="59"/>
      <c r="B159" s="129"/>
      <c r="C159" s="130"/>
      <c r="D159" s="123"/>
      <c r="E159" s="134"/>
    </row>
    <row r="160" spans="1:5" s="93" customFormat="1" x14ac:dyDescent="0.25">
      <c r="A160" s="59"/>
      <c r="B160" s="129"/>
      <c r="C160" s="130"/>
      <c r="D160" s="123"/>
      <c r="E160" s="134"/>
    </row>
    <row r="161" spans="1:5" s="93" customFormat="1" x14ac:dyDescent="0.25">
      <c r="A161" s="59"/>
      <c r="B161" s="129"/>
      <c r="C161" s="130"/>
      <c r="D161" s="123"/>
      <c r="E161" s="134"/>
    </row>
    <row r="162" spans="1:5" s="93" customFormat="1" x14ac:dyDescent="0.25">
      <c r="A162" s="59"/>
      <c r="B162" s="129"/>
      <c r="C162" s="130"/>
      <c r="D162" s="123"/>
      <c r="E162" s="134"/>
    </row>
    <row r="163" spans="1:5" s="93" customFormat="1" x14ac:dyDescent="0.25">
      <c r="A163" s="59"/>
      <c r="B163" s="129"/>
      <c r="C163" s="130"/>
      <c r="D163" s="123"/>
      <c r="E163" s="134"/>
    </row>
    <row r="164" spans="1:5" s="93" customFormat="1" x14ac:dyDescent="0.25">
      <c r="A164" s="59"/>
      <c r="B164" s="129"/>
      <c r="C164" s="130"/>
      <c r="D164" s="123"/>
      <c r="E164" s="134"/>
    </row>
    <row r="165" spans="1:5" s="93" customFormat="1" x14ac:dyDescent="0.25">
      <c r="A165" s="59"/>
      <c r="B165" s="129"/>
      <c r="C165" s="130"/>
      <c r="D165" s="123"/>
      <c r="E165" s="134"/>
    </row>
    <row r="166" spans="1:5" s="93" customFormat="1" x14ac:dyDescent="0.25">
      <c r="A166" s="59"/>
      <c r="B166" s="129"/>
      <c r="C166" s="130"/>
      <c r="D166" s="123"/>
      <c r="E166" s="134"/>
    </row>
    <row r="167" spans="1:5" s="93" customFormat="1" x14ac:dyDescent="0.25">
      <c r="A167" s="59"/>
      <c r="B167" s="129"/>
      <c r="C167" s="130"/>
      <c r="D167" s="123"/>
      <c r="E167" s="134"/>
    </row>
    <row r="168" spans="1:5" s="93" customFormat="1" x14ac:dyDescent="0.25">
      <c r="A168" s="59"/>
      <c r="B168" s="129"/>
      <c r="C168" s="130"/>
      <c r="D168" s="123"/>
      <c r="E168" s="134"/>
    </row>
    <row r="169" spans="1:5" s="93" customFormat="1" ht="15.75" x14ac:dyDescent="0.25">
      <c r="A169" s="126"/>
      <c r="B169" s="135"/>
      <c r="C169" s="136"/>
      <c r="D169" s="123"/>
      <c r="E169" s="137"/>
    </row>
    <row r="170" spans="1:5" s="93" customFormat="1" x14ac:dyDescent="0.25">
      <c r="A170" s="59"/>
      <c r="B170" s="59"/>
      <c r="C170" s="131"/>
      <c r="D170" s="123"/>
      <c r="E170" s="134"/>
    </row>
    <row r="171" spans="1:5" s="93" customFormat="1" x14ac:dyDescent="0.25">
      <c r="A171" s="129"/>
      <c r="B171" s="129"/>
      <c r="C171" s="130"/>
      <c r="D171" s="123"/>
      <c r="E171" s="134"/>
    </row>
    <row r="172" spans="1:5" s="93" customFormat="1" x14ac:dyDescent="0.25">
      <c r="A172" s="59"/>
      <c r="B172" s="59"/>
      <c r="C172" s="131"/>
      <c r="D172" s="123"/>
      <c r="E172" s="134"/>
    </row>
    <row r="173" spans="1:5" s="93" customFormat="1" ht="16.5" x14ac:dyDescent="0.25">
      <c r="A173" s="138"/>
      <c r="B173" s="121"/>
      <c r="C173" s="139"/>
      <c r="D173" s="123"/>
      <c r="E173" s="134"/>
    </row>
    <row r="174" spans="1:5" s="93" customFormat="1" ht="16.5" x14ac:dyDescent="0.25">
      <c r="A174" s="138"/>
      <c r="B174" s="121"/>
      <c r="C174" s="139"/>
      <c r="D174" s="123"/>
      <c r="E174" s="134"/>
    </row>
    <row r="175" spans="1:5" s="93" customFormat="1" x14ac:dyDescent="0.25">
      <c r="A175" s="92"/>
      <c r="B175" s="92"/>
      <c r="C175" s="118"/>
      <c r="D175" s="123"/>
      <c r="E175" s="134"/>
    </row>
    <row r="176" spans="1:5" s="93" customFormat="1" x14ac:dyDescent="0.25">
      <c r="A176" s="92"/>
      <c r="B176" s="92"/>
      <c r="C176" s="118"/>
      <c r="D176" s="123"/>
      <c r="E176" s="134"/>
    </row>
    <row r="177" spans="1:5" x14ac:dyDescent="0.25">
      <c r="A177" s="59"/>
      <c r="B177" s="59"/>
      <c r="C177" s="119"/>
      <c r="D177" s="123"/>
      <c r="E177" s="131"/>
    </row>
    <row r="178" spans="1:5" x14ac:dyDescent="0.25">
      <c r="A178" s="59"/>
      <c r="B178" s="59"/>
      <c r="C178" s="119"/>
      <c r="D178" s="123"/>
      <c r="E178" s="131"/>
    </row>
    <row r="179" spans="1:5" s="93" customFormat="1" x14ac:dyDescent="0.25">
      <c r="A179" s="92"/>
      <c r="B179" s="92"/>
      <c r="C179" s="118"/>
      <c r="D179" s="123"/>
      <c r="E179" s="134"/>
    </row>
    <row r="180" spans="1:5" s="93" customFormat="1" x14ac:dyDescent="0.25">
      <c r="A180" s="92"/>
      <c r="B180" s="140"/>
      <c r="C180" s="118"/>
      <c r="D180" s="123"/>
      <c r="E180" s="134"/>
    </row>
    <row r="181" spans="1:5" s="93" customFormat="1" x14ac:dyDescent="0.25">
      <c r="A181" s="92"/>
      <c r="B181" s="140"/>
      <c r="C181" s="118"/>
      <c r="D181" s="123"/>
      <c r="E181" s="134"/>
    </row>
    <row r="182" spans="1:5" ht="18" x14ac:dyDescent="0.25">
      <c r="A182" s="135"/>
      <c r="B182" s="141"/>
      <c r="C182" s="142"/>
      <c r="D182" s="123"/>
      <c r="E182" s="143"/>
    </row>
    <row r="183" spans="1:5" x14ac:dyDescent="0.25">
      <c r="E183" s="143"/>
    </row>
    <row r="184" spans="1:5" x14ac:dyDescent="0.25">
      <c r="E184" s="143"/>
    </row>
    <row r="185" spans="1:5" x14ac:dyDescent="0.25">
      <c r="E185" s="143"/>
    </row>
    <row r="186" spans="1:5" x14ac:dyDescent="0.25">
      <c r="E186" s="143"/>
    </row>
    <row r="187" spans="1:5" x14ac:dyDescent="0.25">
      <c r="E187" s="143"/>
    </row>
    <row r="188" spans="1:5" x14ac:dyDescent="0.25">
      <c r="E188" s="143"/>
    </row>
    <row r="189" spans="1:5" x14ac:dyDescent="0.25">
      <c r="E189" s="143"/>
    </row>
    <row r="190" spans="1:5" x14ac:dyDescent="0.25">
      <c r="E190" s="143"/>
    </row>
  </sheetData>
  <mergeCells count="11">
    <mergeCell ref="B8:C8"/>
    <mergeCell ref="A10:C10"/>
    <mergeCell ref="A11:C11"/>
    <mergeCell ref="A12:C12"/>
    <mergeCell ref="A13:C13"/>
    <mergeCell ref="B6:C6"/>
    <mergeCell ref="A1:C1"/>
    <mergeCell ref="A2:C2"/>
    <mergeCell ref="A3:C3"/>
    <mergeCell ref="A4:C4"/>
    <mergeCell ref="A5:C5"/>
  </mergeCells>
  <pageMargins left="0" right="0" top="0" bottom="0" header="0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D62" sqref="D62"/>
    </sheetView>
  </sheetViews>
  <sheetFormatPr defaultRowHeight="15" x14ac:dyDescent="0.25"/>
  <cols>
    <col min="1" max="1" width="24.7109375" customWidth="1"/>
    <col min="2" max="2" width="61.140625" customWidth="1"/>
    <col min="3" max="3" width="11.42578125" customWidth="1"/>
    <col min="4" max="4" width="12.28515625" customWidth="1"/>
    <col min="257" max="257" width="24.7109375" customWidth="1"/>
    <col min="258" max="258" width="61.140625" customWidth="1"/>
    <col min="259" max="259" width="11.42578125" customWidth="1"/>
    <col min="260" max="260" width="12.28515625" customWidth="1"/>
    <col min="513" max="513" width="24.7109375" customWidth="1"/>
    <col min="514" max="514" width="61.140625" customWidth="1"/>
    <col min="515" max="515" width="11.42578125" customWidth="1"/>
    <col min="516" max="516" width="12.28515625" customWidth="1"/>
    <col min="769" max="769" width="24.7109375" customWidth="1"/>
    <col min="770" max="770" width="61.140625" customWidth="1"/>
    <col min="771" max="771" width="11.42578125" customWidth="1"/>
    <col min="772" max="772" width="12.28515625" customWidth="1"/>
    <col min="1025" max="1025" width="24.7109375" customWidth="1"/>
    <col min="1026" max="1026" width="61.140625" customWidth="1"/>
    <col min="1027" max="1027" width="11.42578125" customWidth="1"/>
    <col min="1028" max="1028" width="12.28515625" customWidth="1"/>
    <col min="1281" max="1281" width="24.7109375" customWidth="1"/>
    <col min="1282" max="1282" width="61.140625" customWidth="1"/>
    <col min="1283" max="1283" width="11.42578125" customWidth="1"/>
    <col min="1284" max="1284" width="12.28515625" customWidth="1"/>
    <col min="1537" max="1537" width="24.7109375" customWidth="1"/>
    <col min="1538" max="1538" width="61.140625" customWidth="1"/>
    <col min="1539" max="1539" width="11.42578125" customWidth="1"/>
    <col min="1540" max="1540" width="12.28515625" customWidth="1"/>
    <col min="1793" max="1793" width="24.7109375" customWidth="1"/>
    <col min="1794" max="1794" width="61.140625" customWidth="1"/>
    <col min="1795" max="1795" width="11.42578125" customWidth="1"/>
    <col min="1796" max="1796" width="12.28515625" customWidth="1"/>
    <col min="2049" max="2049" width="24.7109375" customWidth="1"/>
    <col min="2050" max="2050" width="61.140625" customWidth="1"/>
    <col min="2051" max="2051" width="11.42578125" customWidth="1"/>
    <col min="2052" max="2052" width="12.28515625" customWidth="1"/>
    <col min="2305" max="2305" width="24.7109375" customWidth="1"/>
    <col min="2306" max="2306" width="61.140625" customWidth="1"/>
    <col min="2307" max="2307" width="11.42578125" customWidth="1"/>
    <col min="2308" max="2308" width="12.28515625" customWidth="1"/>
    <col min="2561" max="2561" width="24.7109375" customWidth="1"/>
    <col min="2562" max="2562" width="61.140625" customWidth="1"/>
    <col min="2563" max="2563" width="11.42578125" customWidth="1"/>
    <col min="2564" max="2564" width="12.28515625" customWidth="1"/>
    <col min="2817" max="2817" width="24.7109375" customWidth="1"/>
    <col min="2818" max="2818" width="61.140625" customWidth="1"/>
    <col min="2819" max="2819" width="11.42578125" customWidth="1"/>
    <col min="2820" max="2820" width="12.28515625" customWidth="1"/>
    <col min="3073" max="3073" width="24.7109375" customWidth="1"/>
    <col min="3074" max="3074" width="61.140625" customWidth="1"/>
    <col min="3075" max="3075" width="11.42578125" customWidth="1"/>
    <col min="3076" max="3076" width="12.28515625" customWidth="1"/>
    <col min="3329" max="3329" width="24.7109375" customWidth="1"/>
    <col min="3330" max="3330" width="61.140625" customWidth="1"/>
    <col min="3331" max="3331" width="11.42578125" customWidth="1"/>
    <col min="3332" max="3332" width="12.28515625" customWidth="1"/>
    <col min="3585" max="3585" width="24.7109375" customWidth="1"/>
    <col min="3586" max="3586" width="61.140625" customWidth="1"/>
    <col min="3587" max="3587" width="11.42578125" customWidth="1"/>
    <col min="3588" max="3588" width="12.28515625" customWidth="1"/>
    <col min="3841" max="3841" width="24.7109375" customWidth="1"/>
    <col min="3842" max="3842" width="61.140625" customWidth="1"/>
    <col min="3843" max="3843" width="11.42578125" customWidth="1"/>
    <col min="3844" max="3844" width="12.28515625" customWidth="1"/>
    <col min="4097" max="4097" width="24.7109375" customWidth="1"/>
    <col min="4098" max="4098" width="61.140625" customWidth="1"/>
    <col min="4099" max="4099" width="11.42578125" customWidth="1"/>
    <col min="4100" max="4100" width="12.28515625" customWidth="1"/>
    <col min="4353" max="4353" width="24.7109375" customWidth="1"/>
    <col min="4354" max="4354" width="61.140625" customWidth="1"/>
    <col min="4355" max="4355" width="11.42578125" customWidth="1"/>
    <col min="4356" max="4356" width="12.28515625" customWidth="1"/>
    <col min="4609" max="4609" width="24.7109375" customWidth="1"/>
    <col min="4610" max="4610" width="61.140625" customWidth="1"/>
    <col min="4611" max="4611" width="11.42578125" customWidth="1"/>
    <col min="4612" max="4612" width="12.28515625" customWidth="1"/>
    <col min="4865" max="4865" width="24.7109375" customWidth="1"/>
    <col min="4866" max="4866" width="61.140625" customWidth="1"/>
    <col min="4867" max="4867" width="11.42578125" customWidth="1"/>
    <col min="4868" max="4868" width="12.28515625" customWidth="1"/>
    <col min="5121" max="5121" width="24.7109375" customWidth="1"/>
    <col min="5122" max="5122" width="61.140625" customWidth="1"/>
    <col min="5123" max="5123" width="11.42578125" customWidth="1"/>
    <col min="5124" max="5124" width="12.28515625" customWidth="1"/>
    <col min="5377" max="5377" width="24.7109375" customWidth="1"/>
    <col min="5378" max="5378" width="61.140625" customWidth="1"/>
    <col min="5379" max="5379" width="11.42578125" customWidth="1"/>
    <col min="5380" max="5380" width="12.28515625" customWidth="1"/>
    <col min="5633" max="5633" width="24.7109375" customWidth="1"/>
    <col min="5634" max="5634" width="61.140625" customWidth="1"/>
    <col min="5635" max="5635" width="11.42578125" customWidth="1"/>
    <col min="5636" max="5636" width="12.28515625" customWidth="1"/>
    <col min="5889" max="5889" width="24.7109375" customWidth="1"/>
    <col min="5890" max="5890" width="61.140625" customWidth="1"/>
    <col min="5891" max="5891" width="11.42578125" customWidth="1"/>
    <col min="5892" max="5892" width="12.28515625" customWidth="1"/>
    <col min="6145" max="6145" width="24.7109375" customWidth="1"/>
    <col min="6146" max="6146" width="61.140625" customWidth="1"/>
    <col min="6147" max="6147" width="11.42578125" customWidth="1"/>
    <col min="6148" max="6148" width="12.28515625" customWidth="1"/>
    <col min="6401" max="6401" width="24.7109375" customWidth="1"/>
    <col min="6402" max="6402" width="61.140625" customWidth="1"/>
    <col min="6403" max="6403" width="11.42578125" customWidth="1"/>
    <col min="6404" max="6404" width="12.28515625" customWidth="1"/>
    <col min="6657" max="6657" width="24.7109375" customWidth="1"/>
    <col min="6658" max="6658" width="61.140625" customWidth="1"/>
    <col min="6659" max="6659" width="11.42578125" customWidth="1"/>
    <col min="6660" max="6660" width="12.28515625" customWidth="1"/>
    <col min="6913" max="6913" width="24.7109375" customWidth="1"/>
    <col min="6914" max="6914" width="61.140625" customWidth="1"/>
    <col min="6915" max="6915" width="11.42578125" customWidth="1"/>
    <col min="6916" max="6916" width="12.28515625" customWidth="1"/>
    <col min="7169" max="7169" width="24.7109375" customWidth="1"/>
    <col min="7170" max="7170" width="61.140625" customWidth="1"/>
    <col min="7171" max="7171" width="11.42578125" customWidth="1"/>
    <col min="7172" max="7172" width="12.28515625" customWidth="1"/>
    <col min="7425" max="7425" width="24.7109375" customWidth="1"/>
    <col min="7426" max="7426" width="61.140625" customWidth="1"/>
    <col min="7427" max="7427" width="11.42578125" customWidth="1"/>
    <col min="7428" max="7428" width="12.28515625" customWidth="1"/>
    <col min="7681" max="7681" width="24.7109375" customWidth="1"/>
    <col min="7682" max="7682" width="61.140625" customWidth="1"/>
    <col min="7683" max="7683" width="11.42578125" customWidth="1"/>
    <col min="7684" max="7684" width="12.28515625" customWidth="1"/>
    <col min="7937" max="7937" width="24.7109375" customWidth="1"/>
    <col min="7938" max="7938" width="61.140625" customWidth="1"/>
    <col min="7939" max="7939" width="11.42578125" customWidth="1"/>
    <col min="7940" max="7940" width="12.28515625" customWidth="1"/>
    <col min="8193" max="8193" width="24.7109375" customWidth="1"/>
    <col min="8194" max="8194" width="61.140625" customWidth="1"/>
    <col min="8195" max="8195" width="11.42578125" customWidth="1"/>
    <col min="8196" max="8196" width="12.28515625" customWidth="1"/>
    <col min="8449" max="8449" width="24.7109375" customWidth="1"/>
    <col min="8450" max="8450" width="61.140625" customWidth="1"/>
    <col min="8451" max="8451" width="11.42578125" customWidth="1"/>
    <col min="8452" max="8452" width="12.28515625" customWidth="1"/>
    <col min="8705" max="8705" width="24.7109375" customWidth="1"/>
    <col min="8706" max="8706" width="61.140625" customWidth="1"/>
    <col min="8707" max="8707" width="11.42578125" customWidth="1"/>
    <col min="8708" max="8708" width="12.28515625" customWidth="1"/>
    <col min="8961" max="8961" width="24.7109375" customWidth="1"/>
    <col min="8962" max="8962" width="61.140625" customWidth="1"/>
    <col min="8963" max="8963" width="11.42578125" customWidth="1"/>
    <col min="8964" max="8964" width="12.28515625" customWidth="1"/>
    <col min="9217" max="9217" width="24.7109375" customWidth="1"/>
    <col min="9218" max="9218" width="61.140625" customWidth="1"/>
    <col min="9219" max="9219" width="11.42578125" customWidth="1"/>
    <col min="9220" max="9220" width="12.28515625" customWidth="1"/>
    <col min="9473" max="9473" width="24.7109375" customWidth="1"/>
    <col min="9474" max="9474" width="61.140625" customWidth="1"/>
    <col min="9475" max="9475" width="11.42578125" customWidth="1"/>
    <col min="9476" max="9476" width="12.28515625" customWidth="1"/>
    <col min="9729" max="9729" width="24.7109375" customWidth="1"/>
    <col min="9730" max="9730" width="61.140625" customWidth="1"/>
    <col min="9731" max="9731" width="11.42578125" customWidth="1"/>
    <col min="9732" max="9732" width="12.28515625" customWidth="1"/>
    <col min="9985" max="9985" width="24.7109375" customWidth="1"/>
    <col min="9986" max="9986" width="61.140625" customWidth="1"/>
    <col min="9987" max="9987" width="11.42578125" customWidth="1"/>
    <col min="9988" max="9988" width="12.28515625" customWidth="1"/>
    <col min="10241" max="10241" width="24.7109375" customWidth="1"/>
    <col min="10242" max="10242" width="61.140625" customWidth="1"/>
    <col min="10243" max="10243" width="11.42578125" customWidth="1"/>
    <col min="10244" max="10244" width="12.28515625" customWidth="1"/>
    <col min="10497" max="10497" width="24.7109375" customWidth="1"/>
    <col min="10498" max="10498" width="61.140625" customWidth="1"/>
    <col min="10499" max="10499" width="11.42578125" customWidth="1"/>
    <col min="10500" max="10500" width="12.28515625" customWidth="1"/>
    <col min="10753" max="10753" width="24.7109375" customWidth="1"/>
    <col min="10754" max="10754" width="61.140625" customWidth="1"/>
    <col min="10755" max="10755" width="11.42578125" customWidth="1"/>
    <col min="10756" max="10756" width="12.28515625" customWidth="1"/>
    <col min="11009" max="11009" width="24.7109375" customWidth="1"/>
    <col min="11010" max="11010" width="61.140625" customWidth="1"/>
    <col min="11011" max="11011" width="11.42578125" customWidth="1"/>
    <col min="11012" max="11012" width="12.28515625" customWidth="1"/>
    <col min="11265" max="11265" width="24.7109375" customWidth="1"/>
    <col min="11266" max="11266" width="61.140625" customWidth="1"/>
    <col min="11267" max="11267" width="11.42578125" customWidth="1"/>
    <col min="11268" max="11268" width="12.28515625" customWidth="1"/>
    <col min="11521" max="11521" width="24.7109375" customWidth="1"/>
    <col min="11522" max="11522" width="61.140625" customWidth="1"/>
    <col min="11523" max="11523" width="11.42578125" customWidth="1"/>
    <col min="11524" max="11524" width="12.28515625" customWidth="1"/>
    <col min="11777" max="11777" width="24.7109375" customWidth="1"/>
    <col min="11778" max="11778" width="61.140625" customWidth="1"/>
    <col min="11779" max="11779" width="11.42578125" customWidth="1"/>
    <col min="11780" max="11780" width="12.28515625" customWidth="1"/>
    <col min="12033" max="12033" width="24.7109375" customWidth="1"/>
    <col min="12034" max="12034" width="61.140625" customWidth="1"/>
    <col min="12035" max="12035" width="11.42578125" customWidth="1"/>
    <col min="12036" max="12036" width="12.28515625" customWidth="1"/>
    <col min="12289" max="12289" width="24.7109375" customWidth="1"/>
    <col min="12290" max="12290" width="61.140625" customWidth="1"/>
    <col min="12291" max="12291" width="11.42578125" customWidth="1"/>
    <col min="12292" max="12292" width="12.28515625" customWidth="1"/>
    <col min="12545" max="12545" width="24.7109375" customWidth="1"/>
    <col min="12546" max="12546" width="61.140625" customWidth="1"/>
    <col min="12547" max="12547" width="11.42578125" customWidth="1"/>
    <col min="12548" max="12548" width="12.28515625" customWidth="1"/>
    <col min="12801" max="12801" width="24.7109375" customWidth="1"/>
    <col min="12802" max="12802" width="61.140625" customWidth="1"/>
    <col min="12803" max="12803" width="11.42578125" customWidth="1"/>
    <col min="12804" max="12804" width="12.28515625" customWidth="1"/>
    <col min="13057" max="13057" width="24.7109375" customWidth="1"/>
    <col min="13058" max="13058" width="61.140625" customWidth="1"/>
    <col min="13059" max="13059" width="11.42578125" customWidth="1"/>
    <col min="13060" max="13060" width="12.28515625" customWidth="1"/>
    <col min="13313" max="13313" width="24.7109375" customWidth="1"/>
    <col min="13314" max="13314" width="61.140625" customWidth="1"/>
    <col min="13315" max="13315" width="11.42578125" customWidth="1"/>
    <col min="13316" max="13316" width="12.28515625" customWidth="1"/>
    <col min="13569" max="13569" width="24.7109375" customWidth="1"/>
    <col min="13570" max="13570" width="61.140625" customWidth="1"/>
    <col min="13571" max="13571" width="11.42578125" customWidth="1"/>
    <col min="13572" max="13572" width="12.28515625" customWidth="1"/>
    <col min="13825" max="13825" width="24.7109375" customWidth="1"/>
    <col min="13826" max="13826" width="61.140625" customWidth="1"/>
    <col min="13827" max="13827" width="11.42578125" customWidth="1"/>
    <col min="13828" max="13828" width="12.28515625" customWidth="1"/>
    <col min="14081" max="14081" width="24.7109375" customWidth="1"/>
    <col min="14082" max="14082" width="61.140625" customWidth="1"/>
    <col min="14083" max="14083" width="11.42578125" customWidth="1"/>
    <col min="14084" max="14084" width="12.28515625" customWidth="1"/>
    <col min="14337" max="14337" width="24.7109375" customWidth="1"/>
    <col min="14338" max="14338" width="61.140625" customWidth="1"/>
    <col min="14339" max="14339" width="11.42578125" customWidth="1"/>
    <col min="14340" max="14340" width="12.28515625" customWidth="1"/>
    <col min="14593" max="14593" width="24.7109375" customWidth="1"/>
    <col min="14594" max="14594" width="61.140625" customWidth="1"/>
    <col min="14595" max="14595" width="11.42578125" customWidth="1"/>
    <col min="14596" max="14596" width="12.28515625" customWidth="1"/>
    <col min="14849" max="14849" width="24.7109375" customWidth="1"/>
    <col min="14850" max="14850" width="61.140625" customWidth="1"/>
    <col min="14851" max="14851" width="11.42578125" customWidth="1"/>
    <col min="14852" max="14852" width="12.28515625" customWidth="1"/>
    <col min="15105" max="15105" width="24.7109375" customWidth="1"/>
    <col min="15106" max="15106" width="61.140625" customWidth="1"/>
    <col min="15107" max="15107" width="11.42578125" customWidth="1"/>
    <col min="15108" max="15108" width="12.28515625" customWidth="1"/>
    <col min="15361" max="15361" width="24.7109375" customWidth="1"/>
    <col min="15362" max="15362" width="61.140625" customWidth="1"/>
    <col min="15363" max="15363" width="11.42578125" customWidth="1"/>
    <col min="15364" max="15364" width="12.28515625" customWidth="1"/>
    <col min="15617" max="15617" width="24.7109375" customWidth="1"/>
    <col min="15618" max="15618" width="61.140625" customWidth="1"/>
    <col min="15619" max="15619" width="11.42578125" customWidth="1"/>
    <col min="15620" max="15620" width="12.28515625" customWidth="1"/>
    <col min="15873" max="15873" width="24.7109375" customWidth="1"/>
    <col min="15874" max="15874" width="61.140625" customWidth="1"/>
    <col min="15875" max="15875" width="11.42578125" customWidth="1"/>
    <col min="15876" max="15876" width="12.28515625" customWidth="1"/>
    <col min="16129" max="16129" width="24.7109375" customWidth="1"/>
    <col min="16130" max="16130" width="61.140625" customWidth="1"/>
    <col min="16131" max="16131" width="11.42578125" customWidth="1"/>
    <col min="16132" max="16132" width="12.28515625" customWidth="1"/>
  </cols>
  <sheetData>
    <row r="1" spans="1:7" x14ac:dyDescent="0.25">
      <c r="C1" s="45" t="s">
        <v>357</v>
      </c>
    </row>
    <row r="2" spans="1:7" x14ac:dyDescent="0.25">
      <c r="B2" s="268" t="s">
        <v>621</v>
      </c>
      <c r="C2" s="269"/>
    </row>
    <row r="3" spans="1:7" x14ac:dyDescent="0.25">
      <c r="C3" s="3" t="s">
        <v>1</v>
      </c>
    </row>
    <row r="4" spans="1:7" x14ac:dyDescent="0.25">
      <c r="C4" s="3" t="s">
        <v>600</v>
      </c>
    </row>
    <row r="5" spans="1:7" x14ac:dyDescent="0.25">
      <c r="C5" s="3" t="s">
        <v>3</v>
      </c>
    </row>
    <row r="6" spans="1:7" x14ac:dyDescent="0.25">
      <c r="B6" s="3"/>
      <c r="C6" s="3" t="s">
        <v>4</v>
      </c>
    </row>
    <row r="7" spans="1:7" ht="13.5" customHeight="1" x14ac:dyDescent="0.25">
      <c r="B7" s="268" t="s">
        <v>570</v>
      </c>
      <c r="C7" s="269"/>
    </row>
    <row r="8" spans="1:7" ht="25.5" customHeight="1" x14ac:dyDescent="0.25">
      <c r="A8" s="270" t="s">
        <v>358</v>
      </c>
      <c r="B8" s="270"/>
      <c r="C8" s="270"/>
    </row>
    <row r="9" spans="1:7" ht="15.75" x14ac:dyDescent="0.25">
      <c r="A9" s="270" t="s">
        <v>604</v>
      </c>
      <c r="B9" s="270"/>
      <c r="C9" s="270"/>
    </row>
    <row r="10" spans="1:7" ht="5.25" customHeight="1" thickBot="1" x14ac:dyDescent="0.3"/>
    <row r="11" spans="1:7" x14ac:dyDescent="0.25">
      <c r="A11" s="46" t="s">
        <v>359</v>
      </c>
      <c r="B11" s="46" t="s">
        <v>360</v>
      </c>
      <c r="C11" s="79" t="s">
        <v>361</v>
      </c>
    </row>
    <row r="12" spans="1:7" ht="15.75" thickBot="1" x14ac:dyDescent="0.3">
      <c r="A12" s="47" t="s">
        <v>362</v>
      </c>
      <c r="B12" s="48"/>
      <c r="C12" s="79" t="s">
        <v>14</v>
      </c>
    </row>
    <row r="13" spans="1:7" ht="15.75" x14ac:dyDescent="0.25">
      <c r="A13" s="49" t="s">
        <v>363</v>
      </c>
      <c r="B13" s="50" t="s">
        <v>364</v>
      </c>
      <c r="C13" s="80">
        <f>C14+C18+C20+C26+C30+C39+C42+C16+C34+C36</f>
        <v>19990.899999999998</v>
      </c>
    </row>
    <row r="14" spans="1:7" x14ac:dyDescent="0.25">
      <c r="A14" s="51" t="s">
        <v>365</v>
      </c>
      <c r="B14" s="52" t="s">
        <v>366</v>
      </c>
      <c r="C14" s="81">
        <f>C15</f>
        <v>1192.7</v>
      </c>
    </row>
    <row r="15" spans="1:7" x14ac:dyDescent="0.25">
      <c r="A15" s="158" t="s">
        <v>367</v>
      </c>
      <c r="B15" s="53" t="s">
        <v>368</v>
      </c>
      <c r="C15" s="82">
        <v>1192.7</v>
      </c>
    </row>
    <row r="16" spans="1:7" ht="25.5" x14ac:dyDescent="0.25">
      <c r="A16" s="51" t="s">
        <v>369</v>
      </c>
      <c r="B16" s="52" t="s">
        <v>370</v>
      </c>
      <c r="C16" s="81">
        <f>C17</f>
        <v>1358.4</v>
      </c>
      <c r="D16" s="20">
        <f>C15+C17+C21+C25</f>
        <v>12472.3</v>
      </c>
      <c r="G16" s="20">
        <f>C15+C17+C21+C25</f>
        <v>12472.3</v>
      </c>
    </row>
    <row r="17" spans="1:9" ht="30" x14ac:dyDescent="0.25">
      <c r="A17" s="158" t="s">
        <v>371</v>
      </c>
      <c r="B17" s="53" t="s">
        <v>372</v>
      </c>
      <c r="C17" s="82">
        <v>1358.4</v>
      </c>
    </row>
    <row r="18" spans="1:9" x14ac:dyDescent="0.25">
      <c r="A18" s="51" t="s">
        <v>373</v>
      </c>
      <c r="B18" s="52" t="s">
        <v>374</v>
      </c>
      <c r="C18" s="81">
        <f>C19</f>
        <v>0</v>
      </c>
    </row>
    <row r="19" spans="1:9" x14ac:dyDescent="0.25">
      <c r="A19" s="158" t="s">
        <v>375</v>
      </c>
      <c r="B19" s="53" t="s">
        <v>376</v>
      </c>
      <c r="C19" s="82">
        <v>0</v>
      </c>
    </row>
    <row r="20" spans="1:9" x14ac:dyDescent="0.25">
      <c r="A20" s="51" t="s">
        <v>377</v>
      </c>
      <c r="B20" s="52" t="s">
        <v>378</v>
      </c>
      <c r="C20" s="81">
        <f>C21+C22+C25</f>
        <v>9921.1999999999989</v>
      </c>
      <c r="D20" s="20"/>
    </row>
    <row r="21" spans="1:9" ht="45" x14ac:dyDescent="0.25">
      <c r="A21" s="158" t="s">
        <v>379</v>
      </c>
      <c r="B21" s="53" t="s">
        <v>380</v>
      </c>
      <c r="C21" s="82">
        <v>373.3</v>
      </c>
      <c r="D21" s="20"/>
    </row>
    <row r="22" spans="1:9" hidden="1" x14ac:dyDescent="0.25">
      <c r="A22" s="51" t="s">
        <v>381</v>
      </c>
      <c r="B22" s="52" t="s">
        <v>382</v>
      </c>
      <c r="C22" s="81">
        <f>C24+C23</f>
        <v>0</v>
      </c>
    </row>
    <row r="23" spans="1:9" hidden="1" x14ac:dyDescent="0.25">
      <c r="A23" s="51" t="s">
        <v>383</v>
      </c>
      <c r="B23" s="53" t="s">
        <v>384</v>
      </c>
      <c r="C23" s="82"/>
    </row>
    <row r="24" spans="1:9" hidden="1" x14ac:dyDescent="0.25">
      <c r="A24" s="51" t="s">
        <v>385</v>
      </c>
      <c r="B24" s="54" t="s">
        <v>386</v>
      </c>
      <c r="C24" s="83"/>
      <c r="D24" s="20"/>
    </row>
    <row r="25" spans="1:9" x14ac:dyDescent="0.25">
      <c r="A25" s="158" t="s">
        <v>387</v>
      </c>
      <c r="B25" s="53" t="s">
        <v>388</v>
      </c>
      <c r="C25" s="83">
        <v>9547.9</v>
      </c>
    </row>
    <row r="26" spans="1:9" hidden="1" x14ac:dyDescent="0.25">
      <c r="A26" s="51" t="s">
        <v>389</v>
      </c>
      <c r="B26" s="52" t="s">
        <v>390</v>
      </c>
      <c r="C26" s="81">
        <f>C27</f>
        <v>0</v>
      </c>
    </row>
    <row r="27" spans="1:9" ht="75" hidden="1" x14ac:dyDescent="0.25">
      <c r="A27" s="51" t="s">
        <v>391</v>
      </c>
      <c r="B27" s="53" t="s">
        <v>392</v>
      </c>
      <c r="C27" s="82">
        <v>0</v>
      </c>
    </row>
    <row r="28" spans="1:9" ht="33.75" hidden="1" customHeight="1" x14ac:dyDescent="0.25">
      <c r="A28" s="51" t="s">
        <v>393</v>
      </c>
      <c r="B28" s="55" t="s">
        <v>394</v>
      </c>
      <c r="C28" s="84">
        <v>0</v>
      </c>
    </row>
    <row r="29" spans="1:9" ht="25.5" hidden="1" x14ac:dyDescent="0.25">
      <c r="A29" s="51" t="s">
        <v>395</v>
      </c>
      <c r="B29" s="56" t="s">
        <v>396</v>
      </c>
      <c r="C29" s="82">
        <v>0</v>
      </c>
    </row>
    <row r="30" spans="1:9" ht="25.5" x14ac:dyDescent="0.25">
      <c r="A30" s="51" t="s">
        <v>397</v>
      </c>
      <c r="B30" s="52" t="s">
        <v>398</v>
      </c>
      <c r="C30" s="81">
        <f>C31+C32+C33</f>
        <v>3563.6</v>
      </c>
      <c r="D30" s="57">
        <f>C32+C33+C35+C37+C38+C40+C43</f>
        <v>6458.5999999999995</v>
      </c>
    </row>
    <row r="31" spans="1:9" ht="75.75" thickBot="1" x14ac:dyDescent="0.3">
      <c r="A31" s="158" t="s">
        <v>399</v>
      </c>
      <c r="B31" s="58" t="s">
        <v>400</v>
      </c>
      <c r="C31" s="85">
        <v>1060</v>
      </c>
    </row>
    <row r="32" spans="1:9" ht="60.75" thickBot="1" x14ac:dyDescent="0.3">
      <c r="A32" s="158" t="s">
        <v>401</v>
      </c>
      <c r="B32" s="53" t="s">
        <v>402</v>
      </c>
      <c r="C32" s="85">
        <f>1332.6+476.7+24+0.3</f>
        <v>1833.6</v>
      </c>
      <c r="E32" t="s">
        <v>403</v>
      </c>
      <c r="I32" s="234">
        <v>380</v>
      </c>
    </row>
    <row r="33" spans="1:11" ht="65.25" customHeight="1" thickBot="1" x14ac:dyDescent="0.3">
      <c r="A33" s="158" t="s">
        <v>404</v>
      </c>
      <c r="B33" s="58" t="s">
        <v>405</v>
      </c>
      <c r="C33" s="85">
        <f>570+100</f>
        <v>670</v>
      </c>
      <c r="D33" s="59"/>
      <c r="I33" s="235">
        <v>286.10000000000002</v>
      </c>
    </row>
    <row r="34" spans="1:11" ht="29.25" customHeight="1" thickBot="1" x14ac:dyDescent="0.3">
      <c r="A34" s="51" t="s">
        <v>406</v>
      </c>
      <c r="B34" s="60" t="s">
        <v>407</v>
      </c>
      <c r="C34" s="84">
        <f>C35</f>
        <v>50</v>
      </c>
      <c r="D34" s="61"/>
      <c r="I34" s="235">
        <v>1203</v>
      </c>
    </row>
    <row r="35" spans="1:11" ht="32.25" customHeight="1" thickBot="1" x14ac:dyDescent="0.3">
      <c r="A35" s="158" t="s">
        <v>408</v>
      </c>
      <c r="B35" s="72" t="s">
        <v>409</v>
      </c>
      <c r="C35" s="82">
        <v>50</v>
      </c>
      <c r="E35" s="62"/>
      <c r="I35" s="235">
        <v>1545.9</v>
      </c>
    </row>
    <row r="36" spans="1:11" ht="27" customHeight="1" x14ac:dyDescent="0.25">
      <c r="A36" s="51" t="s">
        <v>410</v>
      </c>
      <c r="B36" s="55" t="s">
        <v>411</v>
      </c>
      <c r="C36" s="81">
        <f>C37+C38</f>
        <v>3879.9999999999995</v>
      </c>
      <c r="E36" s="62"/>
      <c r="I36">
        <f>SUM(I32:I35)</f>
        <v>3415</v>
      </c>
      <c r="K36">
        <v>3415</v>
      </c>
    </row>
    <row r="37" spans="1:11" ht="54" customHeight="1" x14ac:dyDescent="0.25">
      <c r="A37" s="158" t="s">
        <v>412</v>
      </c>
      <c r="B37" s="63" t="s">
        <v>413</v>
      </c>
      <c r="C37" s="82">
        <f>765+528</f>
        <v>1293</v>
      </c>
      <c r="D37" s="62">
        <v>2340.1999999999998</v>
      </c>
      <c r="J37">
        <f>K36-I36</f>
        <v>0</v>
      </c>
    </row>
    <row r="38" spans="1:11" s="14" customFormat="1" ht="90" x14ac:dyDescent="0.25">
      <c r="A38" s="158" t="s">
        <v>414</v>
      </c>
      <c r="B38" s="73" t="s">
        <v>415</v>
      </c>
      <c r="C38" s="86">
        <f>3387.2+179.5-493.9+2+140.2+200-1060+760-528</f>
        <v>2586.9999999999995</v>
      </c>
      <c r="D38" s="14">
        <v>1812</v>
      </c>
      <c r="F38" s="64"/>
    </row>
    <row r="39" spans="1:11" ht="12.75" customHeight="1" x14ac:dyDescent="0.25">
      <c r="A39" s="51" t="s">
        <v>416</v>
      </c>
      <c r="B39" s="52" t="s">
        <v>417</v>
      </c>
      <c r="C39" s="81">
        <f>C40</f>
        <v>5</v>
      </c>
      <c r="E39">
        <f>15116+4040.3</f>
        <v>19156.3</v>
      </c>
    </row>
    <row r="40" spans="1:11" ht="50.65" customHeight="1" x14ac:dyDescent="0.25">
      <c r="A40" s="158" t="s">
        <v>418</v>
      </c>
      <c r="B40" s="53" t="s">
        <v>419</v>
      </c>
      <c r="C40" s="82">
        <v>5</v>
      </c>
      <c r="E40" s="20">
        <f>C61-C47-C48</f>
        <v>25097.899999999994</v>
      </c>
      <c r="J40" s="20">
        <f>C13+C44</f>
        <v>25364.299999999996</v>
      </c>
    </row>
    <row r="41" spans="1:11" ht="41.25" hidden="1" customHeight="1" x14ac:dyDescent="0.25">
      <c r="A41" s="51" t="s">
        <v>420</v>
      </c>
      <c r="B41" s="53" t="s">
        <v>421</v>
      </c>
      <c r="C41" s="82">
        <v>0</v>
      </c>
    </row>
    <row r="42" spans="1:11" x14ac:dyDescent="0.25">
      <c r="A42" s="51" t="s">
        <v>422</v>
      </c>
      <c r="B42" s="52" t="s">
        <v>423</v>
      </c>
      <c r="C42" s="81">
        <f>C43</f>
        <v>20</v>
      </c>
    </row>
    <row r="43" spans="1:11" x14ac:dyDescent="0.25">
      <c r="A43" s="158" t="s">
        <v>424</v>
      </c>
      <c r="B43" s="53" t="s">
        <v>425</v>
      </c>
      <c r="C43" s="82">
        <v>20</v>
      </c>
      <c r="D43" s="8"/>
    </row>
    <row r="44" spans="1:11" ht="21" customHeight="1" x14ac:dyDescent="0.25">
      <c r="A44" s="51" t="s">
        <v>426</v>
      </c>
      <c r="B44" s="65" t="s">
        <v>427</v>
      </c>
      <c r="C44" s="87">
        <f>C45+C46+C48+C47+C52+C55+C57+C59</f>
        <v>5373.4</v>
      </c>
    </row>
    <row r="45" spans="1:11" ht="30" x14ac:dyDescent="0.25">
      <c r="A45" s="158" t="s">
        <v>428</v>
      </c>
      <c r="B45" s="53" t="s">
        <v>429</v>
      </c>
      <c r="C45" s="82">
        <v>4040.3</v>
      </c>
      <c r="F45" s="53"/>
    </row>
    <row r="46" spans="1:11" ht="30" x14ac:dyDescent="0.25">
      <c r="A46" s="158" t="s">
        <v>428</v>
      </c>
      <c r="B46" s="66" t="s">
        <v>430</v>
      </c>
      <c r="C46" s="82">
        <v>0</v>
      </c>
    </row>
    <row r="47" spans="1:11" ht="45" x14ac:dyDescent="0.25">
      <c r="A47" s="158" t="s">
        <v>431</v>
      </c>
      <c r="B47" s="74" t="s">
        <v>432</v>
      </c>
      <c r="C47" s="88">
        <v>266.39999999999998</v>
      </c>
    </row>
    <row r="48" spans="1:11" ht="30" hidden="1" x14ac:dyDescent="0.25">
      <c r="A48" s="51" t="s">
        <v>433</v>
      </c>
      <c r="B48" s="67" t="s">
        <v>434</v>
      </c>
      <c r="C48" s="88">
        <v>0</v>
      </c>
      <c r="D48">
        <v>493862</v>
      </c>
    </row>
    <row r="49" spans="1:8" ht="30" hidden="1" x14ac:dyDescent="0.25">
      <c r="A49" s="51" t="s">
        <v>435</v>
      </c>
      <c r="B49" s="66" t="s">
        <v>436</v>
      </c>
      <c r="C49" s="88">
        <v>0</v>
      </c>
    </row>
    <row r="50" spans="1:8" hidden="1" x14ac:dyDescent="0.25">
      <c r="A50" s="51" t="s">
        <v>437</v>
      </c>
      <c r="B50" s="75" t="s">
        <v>438</v>
      </c>
      <c r="C50" s="88">
        <f>C51</f>
        <v>884.1</v>
      </c>
    </row>
    <row r="51" spans="1:8" ht="25.5" hidden="1" x14ac:dyDescent="0.25">
      <c r="A51" s="51"/>
      <c r="B51" s="76" t="s">
        <v>439</v>
      </c>
      <c r="C51" s="88">
        <v>884.1</v>
      </c>
    </row>
    <row r="52" spans="1:8" hidden="1" x14ac:dyDescent="0.25">
      <c r="A52" s="51" t="s">
        <v>440</v>
      </c>
      <c r="B52" s="75" t="s">
        <v>438</v>
      </c>
      <c r="C52" s="89">
        <f>C53+C54</f>
        <v>0</v>
      </c>
      <c r="D52" t="s">
        <v>441</v>
      </c>
    </row>
    <row r="53" spans="1:8" ht="29.25" hidden="1" customHeight="1" x14ac:dyDescent="0.25">
      <c r="A53" s="51"/>
      <c r="B53" s="76" t="s">
        <v>442</v>
      </c>
      <c r="C53" s="88"/>
    </row>
    <row r="54" spans="1:8" hidden="1" x14ac:dyDescent="0.25">
      <c r="A54" s="51"/>
      <c r="B54" s="68" t="s">
        <v>443</v>
      </c>
      <c r="C54" s="88"/>
    </row>
    <row r="55" spans="1:8" ht="25.5" hidden="1" x14ac:dyDescent="0.25">
      <c r="A55" s="51" t="s">
        <v>444</v>
      </c>
      <c r="B55" s="77" t="s">
        <v>445</v>
      </c>
      <c r="C55" s="89"/>
    </row>
    <row r="56" spans="1:8" ht="25.5" hidden="1" x14ac:dyDescent="0.25">
      <c r="A56" s="51"/>
      <c r="B56" s="78" t="s">
        <v>446</v>
      </c>
      <c r="C56" s="88"/>
    </row>
    <row r="57" spans="1:8" x14ac:dyDescent="0.25">
      <c r="A57" s="51" t="s">
        <v>602</v>
      </c>
      <c r="B57" s="77" t="s">
        <v>438</v>
      </c>
      <c r="C57" s="88">
        <f>C58</f>
        <v>465</v>
      </c>
    </row>
    <row r="58" spans="1:8" ht="27" customHeight="1" x14ac:dyDescent="0.25">
      <c r="A58" s="51"/>
      <c r="B58" s="76" t="s">
        <v>442</v>
      </c>
      <c r="C58" s="88">
        <v>465</v>
      </c>
    </row>
    <row r="59" spans="1:8" ht="27" customHeight="1" x14ac:dyDescent="0.25">
      <c r="A59" s="51" t="s">
        <v>603</v>
      </c>
      <c r="B59" s="147" t="s">
        <v>445</v>
      </c>
      <c r="C59" s="88">
        <f>C60</f>
        <v>601.70000000000005</v>
      </c>
    </row>
    <row r="60" spans="1:8" ht="25.5" x14ac:dyDescent="0.25">
      <c r="A60" s="160"/>
      <c r="B60" s="148" t="s">
        <v>446</v>
      </c>
      <c r="C60" s="88">
        <v>601.70000000000005</v>
      </c>
    </row>
    <row r="61" spans="1:8" ht="16.5" thickBot="1" x14ac:dyDescent="0.3">
      <c r="A61" s="161"/>
      <c r="B61" s="69" t="s">
        <v>447</v>
      </c>
      <c r="C61" s="80">
        <f>C13+C44</f>
        <v>25364.299999999996</v>
      </c>
      <c r="F61" s="20">
        <f>C61-'приложение 3'!D52</f>
        <v>-400.00000000000364</v>
      </c>
      <c r="H61">
        <f>2238.7-1637</f>
        <v>601.69999999999982</v>
      </c>
    </row>
    <row r="62" spans="1:8" x14ac:dyDescent="0.25">
      <c r="A62" s="159"/>
      <c r="C62" s="71"/>
    </row>
    <row r="63" spans="1:8" x14ac:dyDescent="0.25">
      <c r="A63" s="70"/>
      <c r="C63" s="71"/>
    </row>
    <row r="69" spans="4:5" x14ac:dyDescent="0.25">
      <c r="D69" s="59"/>
      <c r="E69" s="59"/>
    </row>
    <row r="72" spans="4:5" x14ac:dyDescent="0.25">
      <c r="D72">
        <v>1237</v>
      </c>
      <c r="E72" s="255">
        <f>C72+D72</f>
        <v>1237</v>
      </c>
    </row>
  </sheetData>
  <mergeCells count="4">
    <mergeCell ref="B2:C2"/>
    <mergeCell ref="B7:C7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25" workbookViewId="0">
      <selection activeCell="L42" sqref="L42"/>
    </sheetView>
  </sheetViews>
  <sheetFormatPr defaultRowHeight="15" x14ac:dyDescent="0.25"/>
  <cols>
    <col min="1" max="1" width="47.28515625" style="14" customWidth="1"/>
    <col min="2" max="2" width="12.5703125" style="14" customWidth="1"/>
    <col min="3" max="3" width="14.85546875" style="14" customWidth="1"/>
    <col min="4" max="4" width="15.7109375" style="14" customWidth="1"/>
    <col min="5" max="6" width="9.140625" style="14"/>
    <col min="7" max="7" width="9.5703125" style="14" customWidth="1"/>
    <col min="8" max="256" width="9.140625" style="14"/>
    <col min="257" max="257" width="65.85546875" style="14" customWidth="1"/>
    <col min="258" max="258" width="20" style="14" customWidth="1"/>
    <col min="259" max="259" width="19.42578125" style="14" customWidth="1"/>
    <col min="260" max="260" width="19.28515625" style="14" customWidth="1"/>
    <col min="261" max="262" width="9.140625" style="14"/>
    <col min="263" max="263" width="9.5703125" style="14" customWidth="1"/>
    <col min="264" max="512" width="9.140625" style="14"/>
    <col min="513" max="513" width="65.85546875" style="14" customWidth="1"/>
    <col min="514" max="514" width="20" style="14" customWidth="1"/>
    <col min="515" max="515" width="19.42578125" style="14" customWidth="1"/>
    <col min="516" max="516" width="19.28515625" style="14" customWidth="1"/>
    <col min="517" max="518" width="9.140625" style="14"/>
    <col min="519" max="519" width="9.5703125" style="14" customWidth="1"/>
    <col min="520" max="768" width="9.140625" style="14"/>
    <col min="769" max="769" width="65.85546875" style="14" customWidth="1"/>
    <col min="770" max="770" width="20" style="14" customWidth="1"/>
    <col min="771" max="771" width="19.42578125" style="14" customWidth="1"/>
    <col min="772" max="772" width="19.28515625" style="14" customWidth="1"/>
    <col min="773" max="774" width="9.140625" style="14"/>
    <col min="775" max="775" width="9.5703125" style="14" customWidth="1"/>
    <col min="776" max="1024" width="9.140625" style="14"/>
    <col min="1025" max="1025" width="65.85546875" style="14" customWidth="1"/>
    <col min="1026" max="1026" width="20" style="14" customWidth="1"/>
    <col min="1027" max="1027" width="19.42578125" style="14" customWidth="1"/>
    <col min="1028" max="1028" width="19.28515625" style="14" customWidth="1"/>
    <col min="1029" max="1030" width="9.140625" style="14"/>
    <col min="1031" max="1031" width="9.5703125" style="14" customWidth="1"/>
    <col min="1032" max="1280" width="9.140625" style="14"/>
    <col min="1281" max="1281" width="65.85546875" style="14" customWidth="1"/>
    <col min="1282" max="1282" width="20" style="14" customWidth="1"/>
    <col min="1283" max="1283" width="19.42578125" style="14" customWidth="1"/>
    <col min="1284" max="1284" width="19.28515625" style="14" customWidth="1"/>
    <col min="1285" max="1286" width="9.140625" style="14"/>
    <col min="1287" max="1287" width="9.5703125" style="14" customWidth="1"/>
    <col min="1288" max="1536" width="9.140625" style="14"/>
    <col min="1537" max="1537" width="65.85546875" style="14" customWidth="1"/>
    <col min="1538" max="1538" width="20" style="14" customWidth="1"/>
    <col min="1539" max="1539" width="19.42578125" style="14" customWidth="1"/>
    <col min="1540" max="1540" width="19.28515625" style="14" customWidth="1"/>
    <col min="1541" max="1542" width="9.140625" style="14"/>
    <col min="1543" max="1543" width="9.5703125" style="14" customWidth="1"/>
    <col min="1544" max="1792" width="9.140625" style="14"/>
    <col min="1793" max="1793" width="65.85546875" style="14" customWidth="1"/>
    <col min="1794" max="1794" width="20" style="14" customWidth="1"/>
    <col min="1795" max="1795" width="19.42578125" style="14" customWidth="1"/>
    <col min="1796" max="1796" width="19.28515625" style="14" customWidth="1"/>
    <col min="1797" max="1798" width="9.140625" style="14"/>
    <col min="1799" max="1799" width="9.5703125" style="14" customWidth="1"/>
    <col min="1800" max="2048" width="9.140625" style="14"/>
    <col min="2049" max="2049" width="65.85546875" style="14" customWidth="1"/>
    <col min="2050" max="2050" width="20" style="14" customWidth="1"/>
    <col min="2051" max="2051" width="19.42578125" style="14" customWidth="1"/>
    <col min="2052" max="2052" width="19.28515625" style="14" customWidth="1"/>
    <col min="2053" max="2054" width="9.140625" style="14"/>
    <col min="2055" max="2055" width="9.5703125" style="14" customWidth="1"/>
    <col min="2056" max="2304" width="9.140625" style="14"/>
    <col min="2305" max="2305" width="65.85546875" style="14" customWidth="1"/>
    <col min="2306" max="2306" width="20" style="14" customWidth="1"/>
    <col min="2307" max="2307" width="19.42578125" style="14" customWidth="1"/>
    <col min="2308" max="2308" width="19.28515625" style="14" customWidth="1"/>
    <col min="2309" max="2310" width="9.140625" style="14"/>
    <col min="2311" max="2311" width="9.5703125" style="14" customWidth="1"/>
    <col min="2312" max="2560" width="9.140625" style="14"/>
    <col min="2561" max="2561" width="65.85546875" style="14" customWidth="1"/>
    <col min="2562" max="2562" width="20" style="14" customWidth="1"/>
    <col min="2563" max="2563" width="19.42578125" style="14" customWidth="1"/>
    <col min="2564" max="2564" width="19.28515625" style="14" customWidth="1"/>
    <col min="2565" max="2566" width="9.140625" style="14"/>
    <col min="2567" max="2567" width="9.5703125" style="14" customWidth="1"/>
    <col min="2568" max="2816" width="9.140625" style="14"/>
    <col min="2817" max="2817" width="65.85546875" style="14" customWidth="1"/>
    <col min="2818" max="2818" width="20" style="14" customWidth="1"/>
    <col min="2819" max="2819" width="19.42578125" style="14" customWidth="1"/>
    <col min="2820" max="2820" width="19.28515625" style="14" customWidth="1"/>
    <col min="2821" max="2822" width="9.140625" style="14"/>
    <col min="2823" max="2823" width="9.5703125" style="14" customWidth="1"/>
    <col min="2824" max="3072" width="9.140625" style="14"/>
    <col min="3073" max="3073" width="65.85546875" style="14" customWidth="1"/>
    <col min="3074" max="3074" width="20" style="14" customWidth="1"/>
    <col min="3075" max="3075" width="19.42578125" style="14" customWidth="1"/>
    <col min="3076" max="3076" width="19.28515625" style="14" customWidth="1"/>
    <col min="3077" max="3078" width="9.140625" style="14"/>
    <col min="3079" max="3079" width="9.5703125" style="14" customWidth="1"/>
    <col min="3080" max="3328" width="9.140625" style="14"/>
    <col min="3329" max="3329" width="65.85546875" style="14" customWidth="1"/>
    <col min="3330" max="3330" width="20" style="14" customWidth="1"/>
    <col min="3331" max="3331" width="19.42578125" style="14" customWidth="1"/>
    <col min="3332" max="3332" width="19.28515625" style="14" customWidth="1"/>
    <col min="3333" max="3334" width="9.140625" style="14"/>
    <col min="3335" max="3335" width="9.5703125" style="14" customWidth="1"/>
    <col min="3336" max="3584" width="9.140625" style="14"/>
    <col min="3585" max="3585" width="65.85546875" style="14" customWidth="1"/>
    <col min="3586" max="3586" width="20" style="14" customWidth="1"/>
    <col min="3587" max="3587" width="19.42578125" style="14" customWidth="1"/>
    <col min="3588" max="3588" width="19.28515625" style="14" customWidth="1"/>
    <col min="3589" max="3590" width="9.140625" style="14"/>
    <col min="3591" max="3591" width="9.5703125" style="14" customWidth="1"/>
    <col min="3592" max="3840" width="9.140625" style="14"/>
    <col min="3841" max="3841" width="65.85546875" style="14" customWidth="1"/>
    <col min="3842" max="3842" width="20" style="14" customWidth="1"/>
    <col min="3843" max="3843" width="19.42578125" style="14" customWidth="1"/>
    <col min="3844" max="3844" width="19.28515625" style="14" customWidth="1"/>
    <col min="3845" max="3846" width="9.140625" style="14"/>
    <col min="3847" max="3847" width="9.5703125" style="14" customWidth="1"/>
    <col min="3848" max="4096" width="9.140625" style="14"/>
    <col min="4097" max="4097" width="65.85546875" style="14" customWidth="1"/>
    <col min="4098" max="4098" width="20" style="14" customWidth="1"/>
    <col min="4099" max="4099" width="19.42578125" style="14" customWidth="1"/>
    <col min="4100" max="4100" width="19.28515625" style="14" customWidth="1"/>
    <col min="4101" max="4102" width="9.140625" style="14"/>
    <col min="4103" max="4103" width="9.5703125" style="14" customWidth="1"/>
    <col min="4104" max="4352" width="9.140625" style="14"/>
    <col min="4353" max="4353" width="65.85546875" style="14" customWidth="1"/>
    <col min="4354" max="4354" width="20" style="14" customWidth="1"/>
    <col min="4355" max="4355" width="19.42578125" style="14" customWidth="1"/>
    <col min="4356" max="4356" width="19.28515625" style="14" customWidth="1"/>
    <col min="4357" max="4358" width="9.140625" style="14"/>
    <col min="4359" max="4359" width="9.5703125" style="14" customWidth="1"/>
    <col min="4360" max="4608" width="9.140625" style="14"/>
    <col min="4609" max="4609" width="65.85546875" style="14" customWidth="1"/>
    <col min="4610" max="4610" width="20" style="14" customWidth="1"/>
    <col min="4611" max="4611" width="19.42578125" style="14" customWidth="1"/>
    <col min="4612" max="4612" width="19.28515625" style="14" customWidth="1"/>
    <col min="4613" max="4614" width="9.140625" style="14"/>
    <col min="4615" max="4615" width="9.5703125" style="14" customWidth="1"/>
    <col min="4616" max="4864" width="9.140625" style="14"/>
    <col min="4865" max="4865" width="65.85546875" style="14" customWidth="1"/>
    <col min="4866" max="4866" width="20" style="14" customWidth="1"/>
    <col min="4867" max="4867" width="19.42578125" style="14" customWidth="1"/>
    <col min="4868" max="4868" width="19.28515625" style="14" customWidth="1"/>
    <col min="4869" max="4870" width="9.140625" style="14"/>
    <col min="4871" max="4871" width="9.5703125" style="14" customWidth="1"/>
    <col min="4872" max="5120" width="9.140625" style="14"/>
    <col min="5121" max="5121" width="65.85546875" style="14" customWidth="1"/>
    <col min="5122" max="5122" width="20" style="14" customWidth="1"/>
    <col min="5123" max="5123" width="19.42578125" style="14" customWidth="1"/>
    <col min="5124" max="5124" width="19.28515625" style="14" customWidth="1"/>
    <col min="5125" max="5126" width="9.140625" style="14"/>
    <col min="5127" max="5127" width="9.5703125" style="14" customWidth="1"/>
    <col min="5128" max="5376" width="9.140625" style="14"/>
    <col min="5377" max="5377" width="65.85546875" style="14" customWidth="1"/>
    <col min="5378" max="5378" width="20" style="14" customWidth="1"/>
    <col min="5379" max="5379" width="19.42578125" style="14" customWidth="1"/>
    <col min="5380" max="5380" width="19.28515625" style="14" customWidth="1"/>
    <col min="5381" max="5382" width="9.140625" style="14"/>
    <col min="5383" max="5383" width="9.5703125" style="14" customWidth="1"/>
    <col min="5384" max="5632" width="9.140625" style="14"/>
    <col min="5633" max="5633" width="65.85546875" style="14" customWidth="1"/>
    <col min="5634" max="5634" width="20" style="14" customWidth="1"/>
    <col min="5635" max="5635" width="19.42578125" style="14" customWidth="1"/>
    <col min="5636" max="5636" width="19.28515625" style="14" customWidth="1"/>
    <col min="5637" max="5638" width="9.140625" style="14"/>
    <col min="5639" max="5639" width="9.5703125" style="14" customWidth="1"/>
    <col min="5640" max="5888" width="9.140625" style="14"/>
    <col min="5889" max="5889" width="65.85546875" style="14" customWidth="1"/>
    <col min="5890" max="5890" width="20" style="14" customWidth="1"/>
    <col min="5891" max="5891" width="19.42578125" style="14" customWidth="1"/>
    <col min="5892" max="5892" width="19.28515625" style="14" customWidth="1"/>
    <col min="5893" max="5894" width="9.140625" style="14"/>
    <col min="5895" max="5895" width="9.5703125" style="14" customWidth="1"/>
    <col min="5896" max="6144" width="9.140625" style="14"/>
    <col min="6145" max="6145" width="65.85546875" style="14" customWidth="1"/>
    <col min="6146" max="6146" width="20" style="14" customWidth="1"/>
    <col min="6147" max="6147" width="19.42578125" style="14" customWidth="1"/>
    <col min="6148" max="6148" width="19.28515625" style="14" customWidth="1"/>
    <col min="6149" max="6150" width="9.140625" style="14"/>
    <col min="6151" max="6151" width="9.5703125" style="14" customWidth="1"/>
    <col min="6152" max="6400" width="9.140625" style="14"/>
    <col min="6401" max="6401" width="65.85546875" style="14" customWidth="1"/>
    <col min="6402" max="6402" width="20" style="14" customWidth="1"/>
    <col min="6403" max="6403" width="19.42578125" style="14" customWidth="1"/>
    <col min="6404" max="6404" width="19.28515625" style="14" customWidth="1"/>
    <col min="6405" max="6406" width="9.140625" style="14"/>
    <col min="6407" max="6407" width="9.5703125" style="14" customWidth="1"/>
    <col min="6408" max="6656" width="9.140625" style="14"/>
    <col min="6657" max="6657" width="65.85546875" style="14" customWidth="1"/>
    <col min="6658" max="6658" width="20" style="14" customWidth="1"/>
    <col min="6659" max="6659" width="19.42578125" style="14" customWidth="1"/>
    <col min="6660" max="6660" width="19.28515625" style="14" customWidth="1"/>
    <col min="6661" max="6662" width="9.140625" style="14"/>
    <col min="6663" max="6663" width="9.5703125" style="14" customWidth="1"/>
    <col min="6664" max="6912" width="9.140625" style="14"/>
    <col min="6913" max="6913" width="65.85546875" style="14" customWidth="1"/>
    <col min="6914" max="6914" width="20" style="14" customWidth="1"/>
    <col min="6915" max="6915" width="19.42578125" style="14" customWidth="1"/>
    <col min="6916" max="6916" width="19.28515625" style="14" customWidth="1"/>
    <col min="6917" max="6918" width="9.140625" style="14"/>
    <col min="6919" max="6919" width="9.5703125" style="14" customWidth="1"/>
    <col min="6920" max="7168" width="9.140625" style="14"/>
    <col min="7169" max="7169" width="65.85546875" style="14" customWidth="1"/>
    <col min="7170" max="7170" width="20" style="14" customWidth="1"/>
    <col min="7171" max="7171" width="19.42578125" style="14" customWidth="1"/>
    <col min="7172" max="7172" width="19.28515625" style="14" customWidth="1"/>
    <col min="7173" max="7174" width="9.140625" style="14"/>
    <col min="7175" max="7175" width="9.5703125" style="14" customWidth="1"/>
    <col min="7176" max="7424" width="9.140625" style="14"/>
    <col min="7425" max="7425" width="65.85546875" style="14" customWidth="1"/>
    <col min="7426" max="7426" width="20" style="14" customWidth="1"/>
    <col min="7427" max="7427" width="19.42578125" style="14" customWidth="1"/>
    <col min="7428" max="7428" width="19.28515625" style="14" customWidth="1"/>
    <col min="7429" max="7430" width="9.140625" style="14"/>
    <col min="7431" max="7431" width="9.5703125" style="14" customWidth="1"/>
    <col min="7432" max="7680" width="9.140625" style="14"/>
    <col min="7681" max="7681" width="65.85546875" style="14" customWidth="1"/>
    <col min="7682" max="7682" width="20" style="14" customWidth="1"/>
    <col min="7683" max="7683" width="19.42578125" style="14" customWidth="1"/>
    <col min="7684" max="7684" width="19.28515625" style="14" customWidth="1"/>
    <col min="7685" max="7686" width="9.140625" style="14"/>
    <col min="7687" max="7687" width="9.5703125" style="14" customWidth="1"/>
    <col min="7688" max="7936" width="9.140625" style="14"/>
    <col min="7937" max="7937" width="65.85546875" style="14" customWidth="1"/>
    <col min="7938" max="7938" width="20" style="14" customWidth="1"/>
    <col min="7939" max="7939" width="19.42578125" style="14" customWidth="1"/>
    <col min="7940" max="7940" width="19.28515625" style="14" customWidth="1"/>
    <col min="7941" max="7942" width="9.140625" style="14"/>
    <col min="7943" max="7943" width="9.5703125" style="14" customWidth="1"/>
    <col min="7944" max="8192" width="9.140625" style="14"/>
    <col min="8193" max="8193" width="65.85546875" style="14" customWidth="1"/>
    <col min="8194" max="8194" width="20" style="14" customWidth="1"/>
    <col min="8195" max="8195" width="19.42578125" style="14" customWidth="1"/>
    <col min="8196" max="8196" width="19.28515625" style="14" customWidth="1"/>
    <col min="8197" max="8198" width="9.140625" style="14"/>
    <col min="8199" max="8199" width="9.5703125" style="14" customWidth="1"/>
    <col min="8200" max="8448" width="9.140625" style="14"/>
    <col min="8449" max="8449" width="65.85546875" style="14" customWidth="1"/>
    <col min="8450" max="8450" width="20" style="14" customWidth="1"/>
    <col min="8451" max="8451" width="19.42578125" style="14" customWidth="1"/>
    <col min="8452" max="8452" width="19.28515625" style="14" customWidth="1"/>
    <col min="8453" max="8454" width="9.140625" style="14"/>
    <col min="8455" max="8455" width="9.5703125" style="14" customWidth="1"/>
    <col min="8456" max="8704" width="9.140625" style="14"/>
    <col min="8705" max="8705" width="65.85546875" style="14" customWidth="1"/>
    <col min="8706" max="8706" width="20" style="14" customWidth="1"/>
    <col min="8707" max="8707" width="19.42578125" style="14" customWidth="1"/>
    <col min="8708" max="8708" width="19.28515625" style="14" customWidth="1"/>
    <col min="8709" max="8710" width="9.140625" style="14"/>
    <col min="8711" max="8711" width="9.5703125" style="14" customWidth="1"/>
    <col min="8712" max="8960" width="9.140625" style="14"/>
    <col min="8961" max="8961" width="65.85546875" style="14" customWidth="1"/>
    <col min="8962" max="8962" width="20" style="14" customWidth="1"/>
    <col min="8963" max="8963" width="19.42578125" style="14" customWidth="1"/>
    <col min="8964" max="8964" width="19.28515625" style="14" customWidth="1"/>
    <col min="8965" max="8966" width="9.140625" style="14"/>
    <col min="8967" max="8967" width="9.5703125" style="14" customWidth="1"/>
    <col min="8968" max="9216" width="9.140625" style="14"/>
    <col min="9217" max="9217" width="65.85546875" style="14" customWidth="1"/>
    <col min="9218" max="9218" width="20" style="14" customWidth="1"/>
    <col min="9219" max="9219" width="19.42578125" style="14" customWidth="1"/>
    <col min="9220" max="9220" width="19.28515625" style="14" customWidth="1"/>
    <col min="9221" max="9222" width="9.140625" style="14"/>
    <col min="9223" max="9223" width="9.5703125" style="14" customWidth="1"/>
    <col min="9224" max="9472" width="9.140625" style="14"/>
    <col min="9473" max="9473" width="65.85546875" style="14" customWidth="1"/>
    <col min="9474" max="9474" width="20" style="14" customWidth="1"/>
    <col min="9475" max="9475" width="19.42578125" style="14" customWidth="1"/>
    <col min="9476" max="9476" width="19.28515625" style="14" customWidth="1"/>
    <col min="9477" max="9478" width="9.140625" style="14"/>
    <col min="9479" max="9479" width="9.5703125" style="14" customWidth="1"/>
    <col min="9480" max="9728" width="9.140625" style="14"/>
    <col min="9729" max="9729" width="65.85546875" style="14" customWidth="1"/>
    <col min="9730" max="9730" width="20" style="14" customWidth="1"/>
    <col min="9731" max="9731" width="19.42578125" style="14" customWidth="1"/>
    <col min="9732" max="9732" width="19.28515625" style="14" customWidth="1"/>
    <col min="9733" max="9734" width="9.140625" style="14"/>
    <col min="9735" max="9735" width="9.5703125" style="14" customWidth="1"/>
    <col min="9736" max="9984" width="9.140625" style="14"/>
    <col min="9985" max="9985" width="65.85546875" style="14" customWidth="1"/>
    <col min="9986" max="9986" width="20" style="14" customWidth="1"/>
    <col min="9987" max="9987" width="19.42578125" style="14" customWidth="1"/>
    <col min="9988" max="9988" width="19.28515625" style="14" customWidth="1"/>
    <col min="9989" max="9990" width="9.140625" style="14"/>
    <col min="9991" max="9991" width="9.5703125" style="14" customWidth="1"/>
    <col min="9992" max="10240" width="9.140625" style="14"/>
    <col min="10241" max="10241" width="65.85546875" style="14" customWidth="1"/>
    <col min="10242" max="10242" width="20" style="14" customWidth="1"/>
    <col min="10243" max="10243" width="19.42578125" style="14" customWidth="1"/>
    <col min="10244" max="10244" width="19.28515625" style="14" customWidth="1"/>
    <col min="10245" max="10246" width="9.140625" style="14"/>
    <col min="10247" max="10247" width="9.5703125" style="14" customWidth="1"/>
    <col min="10248" max="10496" width="9.140625" style="14"/>
    <col min="10497" max="10497" width="65.85546875" style="14" customWidth="1"/>
    <col min="10498" max="10498" width="20" style="14" customWidth="1"/>
    <col min="10499" max="10499" width="19.42578125" style="14" customWidth="1"/>
    <col min="10500" max="10500" width="19.28515625" style="14" customWidth="1"/>
    <col min="10501" max="10502" width="9.140625" style="14"/>
    <col min="10503" max="10503" width="9.5703125" style="14" customWidth="1"/>
    <col min="10504" max="10752" width="9.140625" style="14"/>
    <col min="10753" max="10753" width="65.85546875" style="14" customWidth="1"/>
    <col min="10754" max="10754" width="20" style="14" customWidth="1"/>
    <col min="10755" max="10755" width="19.42578125" style="14" customWidth="1"/>
    <col min="10756" max="10756" width="19.28515625" style="14" customWidth="1"/>
    <col min="10757" max="10758" width="9.140625" style="14"/>
    <col min="10759" max="10759" width="9.5703125" style="14" customWidth="1"/>
    <col min="10760" max="11008" width="9.140625" style="14"/>
    <col min="11009" max="11009" width="65.85546875" style="14" customWidth="1"/>
    <col min="11010" max="11010" width="20" style="14" customWidth="1"/>
    <col min="11011" max="11011" width="19.42578125" style="14" customWidth="1"/>
    <col min="11012" max="11012" width="19.28515625" style="14" customWidth="1"/>
    <col min="11013" max="11014" width="9.140625" style="14"/>
    <col min="11015" max="11015" width="9.5703125" style="14" customWidth="1"/>
    <col min="11016" max="11264" width="9.140625" style="14"/>
    <col min="11265" max="11265" width="65.85546875" style="14" customWidth="1"/>
    <col min="11266" max="11266" width="20" style="14" customWidth="1"/>
    <col min="11267" max="11267" width="19.42578125" style="14" customWidth="1"/>
    <col min="11268" max="11268" width="19.28515625" style="14" customWidth="1"/>
    <col min="11269" max="11270" width="9.140625" style="14"/>
    <col min="11271" max="11271" width="9.5703125" style="14" customWidth="1"/>
    <col min="11272" max="11520" width="9.140625" style="14"/>
    <col min="11521" max="11521" width="65.85546875" style="14" customWidth="1"/>
    <col min="11522" max="11522" width="20" style="14" customWidth="1"/>
    <col min="11523" max="11523" width="19.42578125" style="14" customWidth="1"/>
    <col min="11524" max="11524" width="19.28515625" style="14" customWidth="1"/>
    <col min="11525" max="11526" width="9.140625" style="14"/>
    <col min="11527" max="11527" width="9.5703125" style="14" customWidth="1"/>
    <col min="11528" max="11776" width="9.140625" style="14"/>
    <col min="11777" max="11777" width="65.85546875" style="14" customWidth="1"/>
    <col min="11778" max="11778" width="20" style="14" customWidth="1"/>
    <col min="11779" max="11779" width="19.42578125" style="14" customWidth="1"/>
    <col min="11780" max="11780" width="19.28515625" style="14" customWidth="1"/>
    <col min="11781" max="11782" width="9.140625" style="14"/>
    <col min="11783" max="11783" width="9.5703125" style="14" customWidth="1"/>
    <col min="11784" max="12032" width="9.140625" style="14"/>
    <col min="12033" max="12033" width="65.85546875" style="14" customWidth="1"/>
    <col min="12034" max="12034" width="20" style="14" customWidth="1"/>
    <col min="12035" max="12035" width="19.42578125" style="14" customWidth="1"/>
    <col min="12036" max="12036" width="19.28515625" style="14" customWidth="1"/>
    <col min="12037" max="12038" width="9.140625" style="14"/>
    <col min="12039" max="12039" width="9.5703125" style="14" customWidth="1"/>
    <col min="12040" max="12288" width="9.140625" style="14"/>
    <col min="12289" max="12289" width="65.85546875" style="14" customWidth="1"/>
    <col min="12290" max="12290" width="20" style="14" customWidth="1"/>
    <col min="12291" max="12291" width="19.42578125" style="14" customWidth="1"/>
    <col min="12292" max="12292" width="19.28515625" style="14" customWidth="1"/>
    <col min="12293" max="12294" width="9.140625" style="14"/>
    <col min="12295" max="12295" width="9.5703125" style="14" customWidth="1"/>
    <col min="12296" max="12544" width="9.140625" style="14"/>
    <col min="12545" max="12545" width="65.85546875" style="14" customWidth="1"/>
    <col min="12546" max="12546" width="20" style="14" customWidth="1"/>
    <col min="12547" max="12547" width="19.42578125" style="14" customWidth="1"/>
    <col min="12548" max="12548" width="19.28515625" style="14" customWidth="1"/>
    <col min="12549" max="12550" width="9.140625" style="14"/>
    <col min="12551" max="12551" width="9.5703125" style="14" customWidth="1"/>
    <col min="12552" max="12800" width="9.140625" style="14"/>
    <col min="12801" max="12801" width="65.85546875" style="14" customWidth="1"/>
    <col min="12802" max="12802" width="20" style="14" customWidth="1"/>
    <col min="12803" max="12803" width="19.42578125" style="14" customWidth="1"/>
    <col min="12804" max="12804" width="19.28515625" style="14" customWidth="1"/>
    <col min="12805" max="12806" width="9.140625" style="14"/>
    <col min="12807" max="12807" width="9.5703125" style="14" customWidth="1"/>
    <col min="12808" max="13056" width="9.140625" style="14"/>
    <col min="13057" max="13057" width="65.85546875" style="14" customWidth="1"/>
    <col min="13058" max="13058" width="20" style="14" customWidth="1"/>
    <col min="13059" max="13059" width="19.42578125" style="14" customWidth="1"/>
    <col min="13060" max="13060" width="19.28515625" style="14" customWidth="1"/>
    <col min="13061" max="13062" width="9.140625" style="14"/>
    <col min="13063" max="13063" width="9.5703125" style="14" customWidth="1"/>
    <col min="13064" max="13312" width="9.140625" style="14"/>
    <col min="13313" max="13313" width="65.85546875" style="14" customWidth="1"/>
    <col min="13314" max="13314" width="20" style="14" customWidth="1"/>
    <col min="13315" max="13315" width="19.42578125" style="14" customWidth="1"/>
    <col min="13316" max="13316" width="19.28515625" style="14" customWidth="1"/>
    <col min="13317" max="13318" width="9.140625" style="14"/>
    <col min="13319" max="13319" width="9.5703125" style="14" customWidth="1"/>
    <col min="13320" max="13568" width="9.140625" style="14"/>
    <col min="13569" max="13569" width="65.85546875" style="14" customWidth="1"/>
    <col min="13570" max="13570" width="20" style="14" customWidth="1"/>
    <col min="13571" max="13571" width="19.42578125" style="14" customWidth="1"/>
    <col min="13572" max="13572" width="19.28515625" style="14" customWidth="1"/>
    <col min="13573" max="13574" width="9.140625" style="14"/>
    <col min="13575" max="13575" width="9.5703125" style="14" customWidth="1"/>
    <col min="13576" max="13824" width="9.140625" style="14"/>
    <col min="13825" max="13825" width="65.85546875" style="14" customWidth="1"/>
    <col min="13826" max="13826" width="20" style="14" customWidth="1"/>
    <col min="13827" max="13827" width="19.42578125" style="14" customWidth="1"/>
    <col min="13828" max="13828" width="19.28515625" style="14" customWidth="1"/>
    <col min="13829" max="13830" width="9.140625" style="14"/>
    <col min="13831" max="13831" width="9.5703125" style="14" customWidth="1"/>
    <col min="13832" max="14080" width="9.140625" style="14"/>
    <col min="14081" max="14081" width="65.85546875" style="14" customWidth="1"/>
    <col min="14082" max="14082" width="20" style="14" customWidth="1"/>
    <col min="14083" max="14083" width="19.42578125" style="14" customWidth="1"/>
    <col min="14084" max="14084" width="19.28515625" style="14" customWidth="1"/>
    <col min="14085" max="14086" width="9.140625" style="14"/>
    <col min="14087" max="14087" width="9.5703125" style="14" customWidth="1"/>
    <col min="14088" max="14336" width="9.140625" style="14"/>
    <col min="14337" max="14337" width="65.85546875" style="14" customWidth="1"/>
    <col min="14338" max="14338" width="20" style="14" customWidth="1"/>
    <col min="14339" max="14339" width="19.42578125" style="14" customWidth="1"/>
    <col min="14340" max="14340" width="19.28515625" style="14" customWidth="1"/>
    <col min="14341" max="14342" width="9.140625" style="14"/>
    <col min="14343" max="14343" width="9.5703125" style="14" customWidth="1"/>
    <col min="14344" max="14592" width="9.140625" style="14"/>
    <col min="14593" max="14593" width="65.85546875" style="14" customWidth="1"/>
    <col min="14594" max="14594" width="20" style="14" customWidth="1"/>
    <col min="14595" max="14595" width="19.42578125" style="14" customWidth="1"/>
    <col min="14596" max="14596" width="19.28515625" style="14" customWidth="1"/>
    <col min="14597" max="14598" width="9.140625" style="14"/>
    <col min="14599" max="14599" width="9.5703125" style="14" customWidth="1"/>
    <col min="14600" max="14848" width="9.140625" style="14"/>
    <col min="14849" max="14849" width="65.85546875" style="14" customWidth="1"/>
    <col min="14850" max="14850" width="20" style="14" customWidth="1"/>
    <col min="14851" max="14851" width="19.42578125" style="14" customWidth="1"/>
    <col min="14852" max="14852" width="19.28515625" style="14" customWidth="1"/>
    <col min="14853" max="14854" width="9.140625" style="14"/>
    <col min="14855" max="14855" width="9.5703125" style="14" customWidth="1"/>
    <col min="14856" max="15104" width="9.140625" style="14"/>
    <col min="15105" max="15105" width="65.85546875" style="14" customWidth="1"/>
    <col min="15106" max="15106" width="20" style="14" customWidth="1"/>
    <col min="15107" max="15107" width="19.42578125" style="14" customWidth="1"/>
    <col min="15108" max="15108" width="19.28515625" style="14" customWidth="1"/>
    <col min="15109" max="15110" width="9.140625" style="14"/>
    <col min="15111" max="15111" width="9.5703125" style="14" customWidth="1"/>
    <col min="15112" max="15360" width="9.140625" style="14"/>
    <col min="15361" max="15361" width="65.85546875" style="14" customWidth="1"/>
    <col min="15362" max="15362" width="20" style="14" customWidth="1"/>
    <col min="15363" max="15363" width="19.42578125" style="14" customWidth="1"/>
    <col min="15364" max="15364" width="19.28515625" style="14" customWidth="1"/>
    <col min="15365" max="15366" width="9.140625" style="14"/>
    <col min="15367" max="15367" width="9.5703125" style="14" customWidth="1"/>
    <col min="15368" max="15616" width="9.140625" style="14"/>
    <col min="15617" max="15617" width="65.85546875" style="14" customWidth="1"/>
    <col min="15618" max="15618" width="20" style="14" customWidth="1"/>
    <col min="15619" max="15619" width="19.42578125" style="14" customWidth="1"/>
    <col min="15620" max="15620" width="19.28515625" style="14" customWidth="1"/>
    <col min="15621" max="15622" width="9.140625" style="14"/>
    <col min="15623" max="15623" width="9.5703125" style="14" customWidth="1"/>
    <col min="15624" max="15872" width="9.140625" style="14"/>
    <col min="15873" max="15873" width="65.85546875" style="14" customWidth="1"/>
    <col min="15874" max="15874" width="20" style="14" customWidth="1"/>
    <col min="15875" max="15875" width="19.42578125" style="14" customWidth="1"/>
    <col min="15876" max="15876" width="19.28515625" style="14" customWidth="1"/>
    <col min="15877" max="15878" width="9.140625" style="14"/>
    <col min="15879" max="15879" width="9.5703125" style="14" customWidth="1"/>
    <col min="15880" max="16128" width="9.140625" style="14"/>
    <col min="16129" max="16129" width="65.85546875" style="14" customWidth="1"/>
    <col min="16130" max="16130" width="20" style="14" customWidth="1"/>
    <col min="16131" max="16131" width="19.42578125" style="14" customWidth="1"/>
    <col min="16132" max="16132" width="19.28515625" style="14" customWidth="1"/>
    <col min="16133" max="16134" width="9.140625" style="14"/>
    <col min="16135" max="16135" width="9.5703125" style="14" customWidth="1"/>
    <col min="16136" max="16384" width="9.140625" style="14"/>
  </cols>
  <sheetData>
    <row r="1" spans="1:4" x14ac:dyDescent="0.25">
      <c r="D1" s="1" t="s">
        <v>0</v>
      </c>
    </row>
    <row r="2" spans="1:4" x14ac:dyDescent="0.25">
      <c r="B2" s="162"/>
      <c r="C2" s="273" t="s">
        <v>621</v>
      </c>
      <c r="D2" s="274"/>
    </row>
    <row r="3" spans="1:4" x14ac:dyDescent="0.25">
      <c r="D3" s="2" t="s">
        <v>1</v>
      </c>
    </row>
    <row r="4" spans="1:4" x14ac:dyDescent="0.25">
      <c r="D4" s="2" t="s">
        <v>2</v>
      </c>
    </row>
    <row r="5" spans="1:4" x14ac:dyDescent="0.25">
      <c r="D5" s="2" t="s">
        <v>3</v>
      </c>
    </row>
    <row r="6" spans="1:4" x14ac:dyDescent="0.25">
      <c r="D6" s="2" t="s">
        <v>4</v>
      </c>
    </row>
    <row r="7" spans="1:4" x14ac:dyDescent="0.25">
      <c r="A7" s="2"/>
      <c r="B7" s="273" t="s">
        <v>570</v>
      </c>
      <c r="C7" s="273"/>
      <c r="D7" s="273"/>
    </row>
    <row r="8" spans="1:4" x14ac:dyDescent="0.25">
      <c r="A8" s="2"/>
      <c r="B8" s="2"/>
      <c r="C8" s="2"/>
      <c r="D8" s="2"/>
    </row>
    <row r="9" spans="1:4" ht="20.25" x14ac:dyDescent="0.3">
      <c r="A9" s="275" t="s">
        <v>5</v>
      </c>
      <c r="B9" s="275"/>
      <c r="C9" s="275"/>
      <c r="D9" s="275"/>
    </row>
    <row r="10" spans="1:4" ht="18" x14ac:dyDescent="0.25">
      <c r="A10" s="276" t="s">
        <v>6</v>
      </c>
      <c r="B10" s="276"/>
      <c r="C10" s="276"/>
      <c r="D10" s="276"/>
    </row>
    <row r="11" spans="1:4" ht="18" x14ac:dyDescent="0.25">
      <c r="A11" s="276" t="s">
        <v>606</v>
      </c>
      <c r="B11" s="276"/>
      <c r="C11" s="276"/>
      <c r="D11" s="276"/>
    </row>
    <row r="12" spans="1:4" ht="18.75" thickBot="1" x14ac:dyDescent="0.3">
      <c r="A12" s="4"/>
      <c r="B12" s="4"/>
      <c r="C12" s="4"/>
      <c r="D12" s="4"/>
    </row>
    <row r="13" spans="1:4" ht="16.5" customHeight="1" thickBot="1" x14ac:dyDescent="0.3">
      <c r="A13" s="163" t="s">
        <v>7</v>
      </c>
      <c r="B13" s="277" t="s">
        <v>8</v>
      </c>
      <c r="C13" s="277"/>
      <c r="D13" s="5" t="s">
        <v>9</v>
      </c>
    </row>
    <row r="14" spans="1:4" ht="12.75" customHeight="1" thickBot="1" x14ac:dyDescent="0.3">
      <c r="A14" s="164" t="s">
        <v>10</v>
      </c>
      <c r="B14" s="165" t="s">
        <v>11</v>
      </c>
      <c r="C14" s="271" t="s">
        <v>12</v>
      </c>
      <c r="D14" s="6" t="s">
        <v>13</v>
      </c>
    </row>
    <row r="15" spans="1:4" ht="15.75" thickBot="1" x14ac:dyDescent="0.3">
      <c r="A15" s="166"/>
      <c r="B15" s="167"/>
      <c r="C15" s="271"/>
      <c r="D15" s="208" t="s">
        <v>14</v>
      </c>
    </row>
    <row r="16" spans="1:4" ht="16.5" thickBot="1" x14ac:dyDescent="0.3">
      <c r="A16" s="168" t="s">
        <v>15</v>
      </c>
      <c r="B16" s="169" t="s">
        <v>16</v>
      </c>
      <c r="C16" s="170"/>
      <c r="D16" s="171">
        <f>D18+D20+D22+D24+D26+D28</f>
        <v>8171.5</v>
      </c>
    </row>
    <row r="17" spans="1:7" ht="15.75" x14ac:dyDescent="0.25">
      <c r="A17" s="172"/>
      <c r="B17" s="173"/>
      <c r="C17" s="174"/>
      <c r="D17" s="5"/>
    </row>
    <row r="18" spans="1:7" ht="57.75" x14ac:dyDescent="0.25">
      <c r="A18" s="175" t="s">
        <v>17</v>
      </c>
      <c r="B18" s="176"/>
      <c r="C18" s="177" t="s">
        <v>18</v>
      </c>
      <c r="D18" s="7">
        <v>5.5</v>
      </c>
      <c r="G18" s="178"/>
    </row>
    <row r="19" spans="1:7" x14ac:dyDescent="0.25">
      <c r="A19" s="179"/>
      <c r="B19" s="176"/>
      <c r="C19" s="180"/>
      <c r="D19" s="7"/>
      <c r="G19" s="178"/>
    </row>
    <row r="20" spans="1:7" ht="57.75" x14ac:dyDescent="0.25">
      <c r="A20" s="175" t="s">
        <v>19</v>
      </c>
      <c r="B20" s="176"/>
      <c r="C20" s="177" t="s">
        <v>20</v>
      </c>
      <c r="D20" s="7">
        <v>7076.6</v>
      </c>
      <c r="E20" s="181"/>
      <c r="F20" s="181"/>
      <c r="G20" s="182">
        <f>D20-'приложение 4'!G22</f>
        <v>0</v>
      </c>
    </row>
    <row r="21" spans="1:7" x14ac:dyDescent="0.25">
      <c r="A21" s="175"/>
      <c r="B21" s="176"/>
      <c r="C21" s="177"/>
      <c r="D21" s="7"/>
    </row>
    <row r="22" spans="1:7" ht="57.75" x14ac:dyDescent="0.25">
      <c r="A22" s="175" t="s">
        <v>21</v>
      </c>
      <c r="B22" s="176"/>
      <c r="C22" s="177" t="s">
        <v>22</v>
      </c>
      <c r="D22" s="7">
        <v>253.4</v>
      </c>
    </row>
    <row r="23" spans="1:7" x14ac:dyDescent="0.25">
      <c r="A23" s="175"/>
      <c r="B23" s="176"/>
      <c r="C23" s="177"/>
      <c r="D23" s="7"/>
    </row>
    <row r="24" spans="1:7" ht="36.75" customHeight="1" x14ac:dyDescent="0.25">
      <c r="A24" s="175" t="s">
        <v>23</v>
      </c>
      <c r="B24" s="176"/>
      <c r="C24" s="177" t="s">
        <v>24</v>
      </c>
      <c r="D24" s="7">
        <v>200</v>
      </c>
    </row>
    <row r="25" spans="1:7" x14ac:dyDescent="0.25">
      <c r="A25" s="175"/>
      <c r="B25" s="176"/>
      <c r="C25" s="177"/>
      <c r="D25" s="7"/>
    </row>
    <row r="26" spans="1:7" x14ac:dyDescent="0.25">
      <c r="A26" s="175" t="s">
        <v>25</v>
      </c>
      <c r="B26" s="176"/>
      <c r="C26" s="177" t="s">
        <v>26</v>
      </c>
      <c r="D26" s="7">
        <v>50</v>
      </c>
    </row>
    <row r="27" spans="1:7" x14ac:dyDescent="0.25">
      <c r="A27" s="175"/>
      <c r="B27" s="176"/>
      <c r="C27" s="177"/>
      <c r="D27" s="7"/>
    </row>
    <row r="28" spans="1:7" x14ac:dyDescent="0.25">
      <c r="A28" s="175" t="s">
        <v>27</v>
      </c>
      <c r="B28" s="176"/>
      <c r="C28" s="177" t="s">
        <v>28</v>
      </c>
      <c r="D28" s="7">
        <f>562+24</f>
        <v>586</v>
      </c>
    </row>
    <row r="29" spans="1:7" ht="15.75" x14ac:dyDescent="0.25">
      <c r="A29" s="183" t="s">
        <v>29</v>
      </c>
      <c r="B29" s="184" t="s">
        <v>30</v>
      </c>
      <c r="C29" s="185"/>
      <c r="D29" s="186">
        <f>D30</f>
        <v>266.39999999999998</v>
      </c>
    </row>
    <row r="30" spans="1:7" x14ac:dyDescent="0.25">
      <c r="A30" s="175" t="s">
        <v>31</v>
      </c>
      <c r="B30" s="176"/>
      <c r="C30" s="177" t="s">
        <v>32</v>
      </c>
      <c r="D30" s="9">
        <v>266.39999999999998</v>
      </c>
    </row>
    <row r="31" spans="1:7" x14ac:dyDescent="0.25">
      <c r="A31" s="175"/>
      <c r="B31" s="176"/>
      <c r="C31" s="177"/>
      <c r="D31" s="9"/>
    </row>
    <row r="32" spans="1:7" ht="31.5" x14ac:dyDescent="0.25">
      <c r="A32" s="183" t="s">
        <v>33</v>
      </c>
      <c r="B32" s="184" t="s">
        <v>34</v>
      </c>
      <c r="C32" s="185"/>
      <c r="D32" s="187">
        <f>D33+D34</f>
        <v>207.8</v>
      </c>
    </row>
    <row r="33" spans="1:8" ht="43.5" x14ac:dyDescent="0.25">
      <c r="A33" s="11" t="s">
        <v>35</v>
      </c>
      <c r="B33" s="12"/>
      <c r="C33" s="13" t="s">
        <v>36</v>
      </c>
      <c r="D33" s="10">
        <v>52.8</v>
      </c>
    </row>
    <row r="34" spans="1:8" x14ac:dyDescent="0.25">
      <c r="A34" s="11" t="s">
        <v>37</v>
      </c>
      <c r="B34" s="12"/>
      <c r="C34" s="13" t="s">
        <v>38</v>
      </c>
      <c r="D34" s="10">
        <v>155</v>
      </c>
    </row>
    <row r="35" spans="1:8" ht="15.75" x14ac:dyDescent="0.25">
      <c r="A35" s="188" t="s">
        <v>39</v>
      </c>
      <c r="B35" s="184" t="s">
        <v>40</v>
      </c>
      <c r="C35" s="185"/>
      <c r="D35" s="186">
        <f>D36+D37</f>
        <v>2220.1000000000004</v>
      </c>
    </row>
    <row r="36" spans="1:8" ht="15.75" x14ac:dyDescent="0.25">
      <c r="A36" s="189" t="s">
        <v>41</v>
      </c>
      <c r="B36" s="190"/>
      <c r="C36" s="191" t="s">
        <v>42</v>
      </c>
      <c r="D36" s="15">
        <f>1358.4+601.7+0.7-0.7</f>
        <v>1960.1000000000001</v>
      </c>
      <c r="E36" s="14">
        <v>907.3</v>
      </c>
    </row>
    <row r="37" spans="1:8" ht="32.25" customHeight="1" x14ac:dyDescent="0.25">
      <c r="A37" s="11" t="s">
        <v>43</v>
      </c>
      <c r="B37" s="12"/>
      <c r="C37" s="13" t="s">
        <v>44</v>
      </c>
      <c r="D37" s="10">
        <v>260</v>
      </c>
    </row>
    <row r="38" spans="1:8" ht="15.75" x14ac:dyDescent="0.25">
      <c r="A38" s="192" t="s">
        <v>45</v>
      </c>
      <c r="B38" s="184" t="s">
        <v>46</v>
      </c>
      <c r="C38" s="185"/>
      <c r="D38" s="187">
        <f>D39+D40+D41</f>
        <v>4881</v>
      </c>
    </row>
    <row r="39" spans="1:8" x14ac:dyDescent="0.25">
      <c r="A39" s="193" t="s">
        <v>47</v>
      </c>
      <c r="B39" s="194"/>
      <c r="C39" s="13" t="s">
        <v>48</v>
      </c>
      <c r="D39" s="10">
        <f>621+600</f>
        <v>1221</v>
      </c>
    </row>
    <row r="40" spans="1:8" x14ac:dyDescent="0.25">
      <c r="A40" s="193" t="s">
        <v>49</v>
      </c>
      <c r="B40" s="194"/>
      <c r="C40" s="13" t="s">
        <v>50</v>
      </c>
      <c r="D40" s="10">
        <f>399+300</f>
        <v>699</v>
      </c>
      <c r="H40" s="14">
        <f>560+493.9</f>
        <v>1053.9000000000001</v>
      </c>
    </row>
    <row r="41" spans="1:8" x14ac:dyDescent="0.25">
      <c r="A41" s="193" t="s">
        <v>51</v>
      </c>
      <c r="B41" s="194"/>
      <c r="C41" s="13" t="s">
        <v>52</v>
      </c>
      <c r="D41" s="10">
        <v>2961</v>
      </c>
    </row>
    <row r="42" spans="1:8" x14ac:dyDescent="0.25">
      <c r="A42" s="195" t="s">
        <v>53</v>
      </c>
      <c r="B42" s="196" t="s">
        <v>54</v>
      </c>
      <c r="C42" s="16"/>
      <c r="D42" s="197">
        <f>D43</f>
        <v>50</v>
      </c>
    </row>
    <row r="43" spans="1:8" x14ac:dyDescent="0.25">
      <c r="A43" s="198" t="s">
        <v>55</v>
      </c>
      <c r="B43" s="16"/>
      <c r="C43" s="16" t="s">
        <v>56</v>
      </c>
      <c r="D43" s="17">
        <v>50</v>
      </c>
    </row>
    <row r="44" spans="1:8" ht="15.75" x14ac:dyDescent="0.25">
      <c r="A44" s="199" t="s">
        <v>57</v>
      </c>
      <c r="B44" s="200" t="s">
        <v>58</v>
      </c>
      <c r="C44" s="201"/>
      <c r="D44" s="202">
        <f>D45</f>
        <v>5706</v>
      </c>
    </row>
    <row r="45" spans="1:8" x14ac:dyDescent="0.25">
      <c r="A45" s="179" t="s">
        <v>59</v>
      </c>
      <c r="B45" s="194"/>
      <c r="C45" s="13" t="s">
        <v>60</v>
      </c>
      <c r="D45" s="10">
        <f>5041+465+200</f>
        <v>5706</v>
      </c>
      <c r="F45" s="14">
        <v>5813.9</v>
      </c>
    </row>
    <row r="46" spans="1:8" ht="15.75" x14ac:dyDescent="0.25">
      <c r="A46" s="203" t="s">
        <v>61</v>
      </c>
      <c r="B46" s="184" t="s">
        <v>62</v>
      </c>
      <c r="C46" s="185"/>
      <c r="D46" s="186">
        <f>D47+D48</f>
        <v>2700.3</v>
      </c>
    </row>
    <row r="47" spans="1:8" x14ac:dyDescent="0.25">
      <c r="A47" s="179" t="s">
        <v>63</v>
      </c>
      <c r="B47" s="194"/>
      <c r="C47" s="13" t="s">
        <v>64</v>
      </c>
      <c r="D47" s="10">
        <v>2380.3000000000002</v>
      </c>
    </row>
    <row r="48" spans="1:8" x14ac:dyDescent="0.25">
      <c r="A48" s="179" t="s">
        <v>65</v>
      </c>
      <c r="B48" s="194"/>
      <c r="C48" s="13" t="s">
        <v>66</v>
      </c>
      <c r="D48" s="10">
        <v>320</v>
      </c>
    </row>
    <row r="49" spans="1:7" ht="15.75" x14ac:dyDescent="0.25">
      <c r="A49" s="203" t="s">
        <v>67</v>
      </c>
      <c r="B49" s="184" t="s">
        <v>68</v>
      </c>
      <c r="C49" s="185"/>
      <c r="D49" s="187">
        <f>D50</f>
        <v>1561.2</v>
      </c>
    </row>
    <row r="50" spans="1:7" x14ac:dyDescent="0.25">
      <c r="A50" s="179" t="s">
        <v>67</v>
      </c>
      <c r="B50" s="194"/>
      <c r="C50" s="13" t="s">
        <v>69</v>
      </c>
      <c r="D50" s="10">
        <f>970+591.2</f>
        <v>1561.2</v>
      </c>
    </row>
    <row r="51" spans="1:7" ht="15.75" thickBot="1" x14ac:dyDescent="0.3">
      <c r="A51" s="204"/>
      <c r="B51" s="205"/>
      <c r="C51" s="206"/>
      <c r="D51" s="18"/>
      <c r="G51" s="207">
        <f>'приложение 2'!C61-'приложение 3'!D52</f>
        <v>-400.00000000000364</v>
      </c>
    </row>
    <row r="52" spans="1:7" ht="18.75" thickBot="1" x14ac:dyDescent="0.3">
      <c r="A52" s="272" t="s">
        <v>70</v>
      </c>
      <c r="B52" s="272"/>
      <c r="C52" s="272"/>
      <c r="D52" s="19">
        <f>D49+D46+D44+D38+D35+D32+D29+D16+D42</f>
        <v>25764.3</v>
      </c>
      <c r="F52" s="207"/>
    </row>
  </sheetData>
  <mergeCells count="8">
    <mergeCell ref="C14:C15"/>
    <mergeCell ref="A52:C52"/>
    <mergeCell ref="C2:D2"/>
    <mergeCell ref="B7:D7"/>
    <mergeCell ref="A9:D9"/>
    <mergeCell ref="A10:D10"/>
    <mergeCell ref="A11:D11"/>
    <mergeCell ref="B13:C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9"/>
  <sheetViews>
    <sheetView topLeftCell="A296" workbookViewId="0">
      <selection activeCell="D308" sqref="D308"/>
    </sheetView>
  </sheetViews>
  <sheetFormatPr defaultColWidth="8.85546875" defaultRowHeight="15.75" x14ac:dyDescent="0.25"/>
  <cols>
    <col min="1" max="1" width="36.5703125" style="22" customWidth="1"/>
    <col min="2" max="2" width="7.28515625" style="23" customWidth="1"/>
    <col min="3" max="3" width="7.140625" style="23" customWidth="1"/>
    <col min="4" max="4" width="7" style="23" customWidth="1"/>
    <col min="5" max="5" width="15.28515625" style="23" customWidth="1"/>
    <col min="6" max="6" width="8" style="23" customWidth="1"/>
    <col min="7" max="7" width="18.140625" style="23" customWidth="1"/>
    <col min="8" max="256" width="8.85546875" style="25"/>
    <col min="257" max="257" width="62.140625" style="25" customWidth="1"/>
    <col min="258" max="259" width="8.85546875" style="25" customWidth="1"/>
    <col min="260" max="260" width="8.28515625" style="25" customWidth="1"/>
    <col min="261" max="261" width="15.28515625" style="25" customWidth="1"/>
    <col min="262" max="262" width="9.85546875" style="25" customWidth="1"/>
    <col min="263" max="263" width="16.85546875" style="25" bestFit="1" customWidth="1"/>
    <col min="264" max="512" width="8.85546875" style="25"/>
    <col min="513" max="513" width="62.140625" style="25" customWidth="1"/>
    <col min="514" max="515" width="8.85546875" style="25" customWidth="1"/>
    <col min="516" max="516" width="8.28515625" style="25" customWidth="1"/>
    <col min="517" max="517" width="15.28515625" style="25" customWidth="1"/>
    <col min="518" max="518" width="9.85546875" style="25" customWidth="1"/>
    <col min="519" max="519" width="16.85546875" style="25" bestFit="1" customWidth="1"/>
    <col min="520" max="768" width="8.85546875" style="25"/>
    <col min="769" max="769" width="62.140625" style="25" customWidth="1"/>
    <col min="770" max="771" width="8.85546875" style="25" customWidth="1"/>
    <col min="772" max="772" width="8.28515625" style="25" customWidth="1"/>
    <col min="773" max="773" width="15.28515625" style="25" customWidth="1"/>
    <col min="774" max="774" width="9.85546875" style="25" customWidth="1"/>
    <col min="775" max="775" width="16.85546875" style="25" bestFit="1" customWidth="1"/>
    <col min="776" max="1024" width="8.85546875" style="25"/>
    <col min="1025" max="1025" width="62.140625" style="25" customWidth="1"/>
    <col min="1026" max="1027" width="8.85546875" style="25" customWidth="1"/>
    <col min="1028" max="1028" width="8.28515625" style="25" customWidth="1"/>
    <col min="1029" max="1029" width="15.28515625" style="25" customWidth="1"/>
    <col min="1030" max="1030" width="9.85546875" style="25" customWidth="1"/>
    <col min="1031" max="1031" width="16.85546875" style="25" bestFit="1" customWidth="1"/>
    <col min="1032" max="1280" width="8.85546875" style="25"/>
    <col min="1281" max="1281" width="62.140625" style="25" customWidth="1"/>
    <col min="1282" max="1283" width="8.85546875" style="25" customWidth="1"/>
    <col min="1284" max="1284" width="8.28515625" style="25" customWidth="1"/>
    <col min="1285" max="1285" width="15.28515625" style="25" customWidth="1"/>
    <col min="1286" max="1286" width="9.85546875" style="25" customWidth="1"/>
    <col min="1287" max="1287" width="16.85546875" style="25" bestFit="1" customWidth="1"/>
    <col min="1288" max="1536" width="8.85546875" style="25"/>
    <col min="1537" max="1537" width="62.140625" style="25" customWidth="1"/>
    <col min="1538" max="1539" width="8.85546875" style="25" customWidth="1"/>
    <col min="1540" max="1540" width="8.28515625" style="25" customWidth="1"/>
    <col min="1541" max="1541" width="15.28515625" style="25" customWidth="1"/>
    <col min="1542" max="1542" width="9.85546875" style="25" customWidth="1"/>
    <col min="1543" max="1543" width="16.85546875" style="25" bestFit="1" customWidth="1"/>
    <col min="1544" max="1792" width="8.85546875" style="25"/>
    <col min="1793" max="1793" width="62.140625" style="25" customWidth="1"/>
    <col min="1794" max="1795" width="8.85546875" style="25" customWidth="1"/>
    <col min="1796" max="1796" width="8.28515625" style="25" customWidth="1"/>
    <col min="1797" max="1797" width="15.28515625" style="25" customWidth="1"/>
    <col min="1798" max="1798" width="9.85546875" style="25" customWidth="1"/>
    <col min="1799" max="1799" width="16.85546875" style="25" bestFit="1" customWidth="1"/>
    <col min="1800" max="2048" width="8.85546875" style="25"/>
    <col min="2049" max="2049" width="62.140625" style="25" customWidth="1"/>
    <col min="2050" max="2051" width="8.85546875" style="25" customWidth="1"/>
    <col min="2052" max="2052" width="8.28515625" style="25" customWidth="1"/>
    <col min="2053" max="2053" width="15.28515625" style="25" customWidth="1"/>
    <col min="2054" max="2054" width="9.85546875" style="25" customWidth="1"/>
    <col min="2055" max="2055" width="16.85546875" style="25" bestFit="1" customWidth="1"/>
    <col min="2056" max="2304" width="8.85546875" style="25"/>
    <col min="2305" max="2305" width="62.140625" style="25" customWidth="1"/>
    <col min="2306" max="2307" width="8.85546875" style="25" customWidth="1"/>
    <col min="2308" max="2308" width="8.28515625" style="25" customWidth="1"/>
    <col min="2309" max="2309" width="15.28515625" style="25" customWidth="1"/>
    <col min="2310" max="2310" width="9.85546875" style="25" customWidth="1"/>
    <col min="2311" max="2311" width="16.85546875" style="25" bestFit="1" customWidth="1"/>
    <col min="2312" max="2560" width="8.85546875" style="25"/>
    <col min="2561" max="2561" width="62.140625" style="25" customWidth="1"/>
    <col min="2562" max="2563" width="8.85546875" style="25" customWidth="1"/>
    <col min="2564" max="2564" width="8.28515625" style="25" customWidth="1"/>
    <col min="2565" max="2565" width="15.28515625" style="25" customWidth="1"/>
    <col min="2566" max="2566" width="9.85546875" style="25" customWidth="1"/>
    <col min="2567" max="2567" width="16.85546875" style="25" bestFit="1" customWidth="1"/>
    <col min="2568" max="2816" width="8.85546875" style="25"/>
    <col min="2817" max="2817" width="62.140625" style="25" customWidth="1"/>
    <col min="2818" max="2819" width="8.85546875" style="25" customWidth="1"/>
    <col min="2820" max="2820" width="8.28515625" style="25" customWidth="1"/>
    <col min="2821" max="2821" width="15.28515625" style="25" customWidth="1"/>
    <col min="2822" max="2822" width="9.85546875" style="25" customWidth="1"/>
    <col min="2823" max="2823" width="16.85546875" style="25" bestFit="1" customWidth="1"/>
    <col min="2824" max="3072" width="8.85546875" style="25"/>
    <col min="3073" max="3073" width="62.140625" style="25" customWidth="1"/>
    <col min="3074" max="3075" width="8.85546875" style="25" customWidth="1"/>
    <col min="3076" max="3076" width="8.28515625" style="25" customWidth="1"/>
    <col min="3077" max="3077" width="15.28515625" style="25" customWidth="1"/>
    <col min="3078" max="3078" width="9.85546875" style="25" customWidth="1"/>
    <col min="3079" max="3079" width="16.85546875" style="25" bestFit="1" customWidth="1"/>
    <col min="3080" max="3328" width="8.85546875" style="25"/>
    <col min="3329" max="3329" width="62.140625" style="25" customWidth="1"/>
    <col min="3330" max="3331" width="8.85546875" style="25" customWidth="1"/>
    <col min="3332" max="3332" width="8.28515625" style="25" customWidth="1"/>
    <col min="3333" max="3333" width="15.28515625" style="25" customWidth="1"/>
    <col min="3334" max="3334" width="9.85546875" style="25" customWidth="1"/>
    <col min="3335" max="3335" width="16.85546875" style="25" bestFit="1" customWidth="1"/>
    <col min="3336" max="3584" width="8.85546875" style="25"/>
    <col min="3585" max="3585" width="62.140625" style="25" customWidth="1"/>
    <col min="3586" max="3587" width="8.85546875" style="25" customWidth="1"/>
    <col min="3588" max="3588" width="8.28515625" style="25" customWidth="1"/>
    <col min="3589" max="3589" width="15.28515625" style="25" customWidth="1"/>
    <col min="3590" max="3590" width="9.85546875" style="25" customWidth="1"/>
    <col min="3591" max="3591" width="16.85546875" style="25" bestFit="1" customWidth="1"/>
    <col min="3592" max="3840" width="8.85546875" style="25"/>
    <col min="3841" max="3841" width="62.140625" style="25" customWidth="1"/>
    <col min="3842" max="3843" width="8.85546875" style="25" customWidth="1"/>
    <col min="3844" max="3844" width="8.28515625" style="25" customWidth="1"/>
    <col min="3845" max="3845" width="15.28515625" style="25" customWidth="1"/>
    <col min="3846" max="3846" width="9.85546875" style="25" customWidth="1"/>
    <col min="3847" max="3847" width="16.85546875" style="25" bestFit="1" customWidth="1"/>
    <col min="3848" max="4096" width="8.85546875" style="25"/>
    <col min="4097" max="4097" width="62.140625" style="25" customWidth="1"/>
    <col min="4098" max="4099" width="8.85546875" style="25" customWidth="1"/>
    <col min="4100" max="4100" width="8.28515625" style="25" customWidth="1"/>
    <col min="4101" max="4101" width="15.28515625" style="25" customWidth="1"/>
    <col min="4102" max="4102" width="9.85546875" style="25" customWidth="1"/>
    <col min="4103" max="4103" width="16.85546875" style="25" bestFit="1" customWidth="1"/>
    <col min="4104" max="4352" width="8.85546875" style="25"/>
    <col min="4353" max="4353" width="62.140625" style="25" customWidth="1"/>
    <col min="4354" max="4355" width="8.85546875" style="25" customWidth="1"/>
    <col min="4356" max="4356" width="8.28515625" style="25" customWidth="1"/>
    <col min="4357" max="4357" width="15.28515625" style="25" customWidth="1"/>
    <col min="4358" max="4358" width="9.85546875" style="25" customWidth="1"/>
    <col min="4359" max="4359" width="16.85546875" style="25" bestFit="1" customWidth="1"/>
    <col min="4360" max="4608" width="8.85546875" style="25"/>
    <col min="4609" max="4609" width="62.140625" style="25" customWidth="1"/>
    <col min="4610" max="4611" width="8.85546875" style="25" customWidth="1"/>
    <col min="4612" max="4612" width="8.28515625" style="25" customWidth="1"/>
    <col min="4613" max="4613" width="15.28515625" style="25" customWidth="1"/>
    <col min="4614" max="4614" width="9.85546875" style="25" customWidth="1"/>
    <col min="4615" max="4615" width="16.85546875" style="25" bestFit="1" customWidth="1"/>
    <col min="4616" max="4864" width="8.85546875" style="25"/>
    <col min="4865" max="4865" width="62.140625" style="25" customWidth="1"/>
    <col min="4866" max="4867" width="8.85546875" style="25" customWidth="1"/>
    <col min="4868" max="4868" width="8.28515625" style="25" customWidth="1"/>
    <col min="4869" max="4869" width="15.28515625" style="25" customWidth="1"/>
    <col min="4870" max="4870" width="9.85546875" style="25" customWidth="1"/>
    <col min="4871" max="4871" width="16.85546875" style="25" bestFit="1" customWidth="1"/>
    <col min="4872" max="5120" width="8.85546875" style="25"/>
    <col min="5121" max="5121" width="62.140625" style="25" customWidth="1"/>
    <col min="5122" max="5123" width="8.85546875" style="25" customWidth="1"/>
    <col min="5124" max="5124" width="8.28515625" style="25" customWidth="1"/>
    <col min="5125" max="5125" width="15.28515625" style="25" customWidth="1"/>
    <col min="5126" max="5126" width="9.85546875" style="25" customWidth="1"/>
    <col min="5127" max="5127" width="16.85546875" style="25" bestFit="1" customWidth="1"/>
    <col min="5128" max="5376" width="8.85546875" style="25"/>
    <col min="5377" max="5377" width="62.140625" style="25" customWidth="1"/>
    <col min="5378" max="5379" width="8.85546875" style="25" customWidth="1"/>
    <col min="5380" max="5380" width="8.28515625" style="25" customWidth="1"/>
    <col min="5381" max="5381" width="15.28515625" style="25" customWidth="1"/>
    <col min="5382" max="5382" width="9.85546875" style="25" customWidth="1"/>
    <col min="5383" max="5383" width="16.85546875" style="25" bestFit="1" customWidth="1"/>
    <col min="5384" max="5632" width="8.85546875" style="25"/>
    <col min="5633" max="5633" width="62.140625" style="25" customWidth="1"/>
    <col min="5634" max="5635" width="8.85546875" style="25" customWidth="1"/>
    <col min="5636" max="5636" width="8.28515625" style="25" customWidth="1"/>
    <col min="5637" max="5637" width="15.28515625" style="25" customWidth="1"/>
    <col min="5638" max="5638" width="9.85546875" style="25" customWidth="1"/>
    <col min="5639" max="5639" width="16.85546875" style="25" bestFit="1" customWidth="1"/>
    <col min="5640" max="5888" width="8.85546875" style="25"/>
    <col min="5889" max="5889" width="62.140625" style="25" customWidth="1"/>
    <col min="5890" max="5891" width="8.85546875" style="25" customWidth="1"/>
    <col min="5892" max="5892" width="8.28515625" style="25" customWidth="1"/>
    <col min="5893" max="5893" width="15.28515625" style="25" customWidth="1"/>
    <col min="5894" max="5894" width="9.85546875" style="25" customWidth="1"/>
    <col min="5895" max="5895" width="16.85546875" style="25" bestFit="1" customWidth="1"/>
    <col min="5896" max="6144" width="8.85546875" style="25"/>
    <col min="6145" max="6145" width="62.140625" style="25" customWidth="1"/>
    <col min="6146" max="6147" width="8.85546875" style="25" customWidth="1"/>
    <col min="6148" max="6148" width="8.28515625" style="25" customWidth="1"/>
    <col min="6149" max="6149" width="15.28515625" style="25" customWidth="1"/>
    <col min="6150" max="6150" width="9.85546875" style="25" customWidth="1"/>
    <col min="6151" max="6151" width="16.85546875" style="25" bestFit="1" customWidth="1"/>
    <col min="6152" max="6400" width="8.85546875" style="25"/>
    <col min="6401" max="6401" width="62.140625" style="25" customWidth="1"/>
    <col min="6402" max="6403" width="8.85546875" style="25" customWidth="1"/>
    <col min="6404" max="6404" width="8.28515625" style="25" customWidth="1"/>
    <col min="6405" max="6405" width="15.28515625" style="25" customWidth="1"/>
    <col min="6406" max="6406" width="9.85546875" style="25" customWidth="1"/>
    <col min="6407" max="6407" width="16.85546875" style="25" bestFit="1" customWidth="1"/>
    <col min="6408" max="6656" width="8.85546875" style="25"/>
    <col min="6657" max="6657" width="62.140625" style="25" customWidth="1"/>
    <col min="6658" max="6659" width="8.85546875" style="25" customWidth="1"/>
    <col min="6660" max="6660" width="8.28515625" style="25" customWidth="1"/>
    <col min="6661" max="6661" width="15.28515625" style="25" customWidth="1"/>
    <col min="6662" max="6662" width="9.85546875" style="25" customWidth="1"/>
    <col min="6663" max="6663" width="16.85546875" style="25" bestFit="1" customWidth="1"/>
    <col min="6664" max="6912" width="8.85546875" style="25"/>
    <col min="6913" max="6913" width="62.140625" style="25" customWidth="1"/>
    <col min="6914" max="6915" width="8.85546875" style="25" customWidth="1"/>
    <col min="6916" max="6916" width="8.28515625" style="25" customWidth="1"/>
    <col min="6917" max="6917" width="15.28515625" style="25" customWidth="1"/>
    <col min="6918" max="6918" width="9.85546875" style="25" customWidth="1"/>
    <col min="6919" max="6919" width="16.85546875" style="25" bestFit="1" customWidth="1"/>
    <col min="6920" max="7168" width="8.85546875" style="25"/>
    <col min="7169" max="7169" width="62.140625" style="25" customWidth="1"/>
    <col min="7170" max="7171" width="8.85546875" style="25" customWidth="1"/>
    <col min="7172" max="7172" width="8.28515625" style="25" customWidth="1"/>
    <col min="7173" max="7173" width="15.28515625" style="25" customWidth="1"/>
    <col min="7174" max="7174" width="9.85546875" style="25" customWidth="1"/>
    <col min="7175" max="7175" width="16.85546875" style="25" bestFit="1" customWidth="1"/>
    <col min="7176" max="7424" width="8.85546875" style="25"/>
    <col min="7425" max="7425" width="62.140625" style="25" customWidth="1"/>
    <col min="7426" max="7427" width="8.85546875" style="25" customWidth="1"/>
    <col min="7428" max="7428" width="8.28515625" style="25" customWidth="1"/>
    <col min="7429" max="7429" width="15.28515625" style="25" customWidth="1"/>
    <col min="7430" max="7430" width="9.85546875" style="25" customWidth="1"/>
    <col min="7431" max="7431" width="16.85546875" style="25" bestFit="1" customWidth="1"/>
    <col min="7432" max="7680" width="8.85546875" style="25"/>
    <col min="7681" max="7681" width="62.140625" style="25" customWidth="1"/>
    <col min="7682" max="7683" width="8.85546875" style="25" customWidth="1"/>
    <col min="7684" max="7684" width="8.28515625" style="25" customWidth="1"/>
    <col min="7685" max="7685" width="15.28515625" style="25" customWidth="1"/>
    <col min="7686" max="7686" width="9.85546875" style="25" customWidth="1"/>
    <col min="7687" max="7687" width="16.85546875" style="25" bestFit="1" customWidth="1"/>
    <col min="7688" max="7936" width="8.85546875" style="25"/>
    <col min="7937" max="7937" width="62.140625" style="25" customWidth="1"/>
    <col min="7938" max="7939" width="8.85546875" style="25" customWidth="1"/>
    <col min="7940" max="7940" width="8.28515625" style="25" customWidth="1"/>
    <col min="7941" max="7941" width="15.28515625" style="25" customWidth="1"/>
    <col min="7942" max="7942" width="9.85546875" style="25" customWidth="1"/>
    <col min="7943" max="7943" width="16.85546875" style="25" bestFit="1" customWidth="1"/>
    <col min="7944" max="8192" width="8.85546875" style="25"/>
    <col min="8193" max="8193" width="62.140625" style="25" customWidth="1"/>
    <col min="8194" max="8195" width="8.85546875" style="25" customWidth="1"/>
    <col min="8196" max="8196" width="8.28515625" style="25" customWidth="1"/>
    <col min="8197" max="8197" width="15.28515625" style="25" customWidth="1"/>
    <col min="8198" max="8198" width="9.85546875" style="25" customWidth="1"/>
    <col min="8199" max="8199" width="16.85546875" style="25" bestFit="1" customWidth="1"/>
    <col min="8200" max="8448" width="8.85546875" style="25"/>
    <col min="8449" max="8449" width="62.140625" style="25" customWidth="1"/>
    <col min="8450" max="8451" width="8.85546875" style="25" customWidth="1"/>
    <col min="8452" max="8452" width="8.28515625" style="25" customWidth="1"/>
    <col min="8453" max="8453" width="15.28515625" style="25" customWidth="1"/>
    <col min="8454" max="8454" width="9.85546875" style="25" customWidth="1"/>
    <col min="8455" max="8455" width="16.85546875" style="25" bestFit="1" customWidth="1"/>
    <col min="8456" max="8704" width="8.85546875" style="25"/>
    <col min="8705" max="8705" width="62.140625" style="25" customWidth="1"/>
    <col min="8706" max="8707" width="8.85546875" style="25" customWidth="1"/>
    <col min="8708" max="8708" width="8.28515625" style="25" customWidth="1"/>
    <col min="8709" max="8709" width="15.28515625" style="25" customWidth="1"/>
    <col min="8710" max="8710" width="9.85546875" style="25" customWidth="1"/>
    <col min="8711" max="8711" width="16.85546875" style="25" bestFit="1" customWidth="1"/>
    <col min="8712" max="8960" width="8.85546875" style="25"/>
    <col min="8961" max="8961" width="62.140625" style="25" customWidth="1"/>
    <col min="8962" max="8963" width="8.85546875" style="25" customWidth="1"/>
    <col min="8964" max="8964" width="8.28515625" style="25" customWidth="1"/>
    <col min="8965" max="8965" width="15.28515625" style="25" customWidth="1"/>
    <col min="8966" max="8966" width="9.85546875" style="25" customWidth="1"/>
    <col min="8967" max="8967" width="16.85546875" style="25" bestFit="1" customWidth="1"/>
    <col min="8968" max="9216" width="8.85546875" style="25"/>
    <col min="9217" max="9217" width="62.140625" style="25" customWidth="1"/>
    <col min="9218" max="9219" width="8.85546875" style="25" customWidth="1"/>
    <col min="9220" max="9220" width="8.28515625" style="25" customWidth="1"/>
    <col min="9221" max="9221" width="15.28515625" style="25" customWidth="1"/>
    <col min="9222" max="9222" width="9.85546875" style="25" customWidth="1"/>
    <col min="9223" max="9223" width="16.85546875" style="25" bestFit="1" customWidth="1"/>
    <col min="9224" max="9472" width="8.85546875" style="25"/>
    <col min="9473" max="9473" width="62.140625" style="25" customWidth="1"/>
    <col min="9474" max="9475" width="8.85546875" style="25" customWidth="1"/>
    <col min="9476" max="9476" width="8.28515625" style="25" customWidth="1"/>
    <col min="9477" max="9477" width="15.28515625" style="25" customWidth="1"/>
    <col min="9478" max="9478" width="9.85546875" style="25" customWidth="1"/>
    <col min="9479" max="9479" width="16.85546875" style="25" bestFit="1" customWidth="1"/>
    <col min="9480" max="9728" width="8.85546875" style="25"/>
    <col min="9729" max="9729" width="62.140625" style="25" customWidth="1"/>
    <col min="9730" max="9731" width="8.85546875" style="25" customWidth="1"/>
    <col min="9732" max="9732" width="8.28515625" style="25" customWidth="1"/>
    <col min="9733" max="9733" width="15.28515625" style="25" customWidth="1"/>
    <col min="9734" max="9734" width="9.85546875" style="25" customWidth="1"/>
    <col min="9735" max="9735" width="16.85546875" style="25" bestFit="1" customWidth="1"/>
    <col min="9736" max="9984" width="8.85546875" style="25"/>
    <col min="9985" max="9985" width="62.140625" style="25" customWidth="1"/>
    <col min="9986" max="9987" width="8.85546875" style="25" customWidth="1"/>
    <col min="9988" max="9988" width="8.28515625" style="25" customWidth="1"/>
    <col min="9989" max="9989" width="15.28515625" style="25" customWidth="1"/>
    <col min="9990" max="9990" width="9.85546875" style="25" customWidth="1"/>
    <col min="9991" max="9991" width="16.85546875" style="25" bestFit="1" customWidth="1"/>
    <col min="9992" max="10240" width="8.85546875" style="25"/>
    <col min="10241" max="10241" width="62.140625" style="25" customWidth="1"/>
    <col min="10242" max="10243" width="8.85546875" style="25" customWidth="1"/>
    <col min="10244" max="10244" width="8.28515625" style="25" customWidth="1"/>
    <col min="10245" max="10245" width="15.28515625" style="25" customWidth="1"/>
    <col min="10246" max="10246" width="9.85546875" style="25" customWidth="1"/>
    <col min="10247" max="10247" width="16.85546875" style="25" bestFit="1" customWidth="1"/>
    <col min="10248" max="10496" width="8.85546875" style="25"/>
    <col min="10497" max="10497" width="62.140625" style="25" customWidth="1"/>
    <col min="10498" max="10499" width="8.85546875" style="25" customWidth="1"/>
    <col min="10500" max="10500" width="8.28515625" style="25" customWidth="1"/>
    <col min="10501" max="10501" width="15.28515625" style="25" customWidth="1"/>
    <col min="10502" max="10502" width="9.85546875" style="25" customWidth="1"/>
    <col min="10503" max="10503" width="16.85546875" style="25" bestFit="1" customWidth="1"/>
    <col min="10504" max="10752" width="8.85546875" style="25"/>
    <col min="10753" max="10753" width="62.140625" style="25" customWidth="1"/>
    <col min="10754" max="10755" width="8.85546875" style="25" customWidth="1"/>
    <col min="10756" max="10756" width="8.28515625" style="25" customWidth="1"/>
    <col min="10757" max="10757" width="15.28515625" style="25" customWidth="1"/>
    <col min="10758" max="10758" width="9.85546875" style="25" customWidth="1"/>
    <col min="10759" max="10759" width="16.85546875" style="25" bestFit="1" customWidth="1"/>
    <col min="10760" max="11008" width="8.85546875" style="25"/>
    <col min="11009" max="11009" width="62.140625" style="25" customWidth="1"/>
    <col min="11010" max="11011" width="8.85546875" style="25" customWidth="1"/>
    <col min="11012" max="11012" width="8.28515625" style="25" customWidth="1"/>
    <col min="11013" max="11013" width="15.28515625" style="25" customWidth="1"/>
    <col min="11014" max="11014" width="9.85546875" style="25" customWidth="1"/>
    <col min="11015" max="11015" width="16.85546875" style="25" bestFit="1" customWidth="1"/>
    <col min="11016" max="11264" width="8.85546875" style="25"/>
    <col min="11265" max="11265" width="62.140625" style="25" customWidth="1"/>
    <col min="11266" max="11267" width="8.85546875" style="25" customWidth="1"/>
    <col min="11268" max="11268" width="8.28515625" style="25" customWidth="1"/>
    <col min="11269" max="11269" width="15.28515625" style="25" customWidth="1"/>
    <col min="11270" max="11270" width="9.85546875" style="25" customWidth="1"/>
    <col min="11271" max="11271" width="16.85546875" style="25" bestFit="1" customWidth="1"/>
    <col min="11272" max="11520" width="8.85546875" style="25"/>
    <col min="11521" max="11521" width="62.140625" style="25" customWidth="1"/>
    <col min="11522" max="11523" width="8.85546875" style="25" customWidth="1"/>
    <col min="11524" max="11524" width="8.28515625" style="25" customWidth="1"/>
    <col min="11525" max="11525" width="15.28515625" style="25" customWidth="1"/>
    <col min="11526" max="11526" width="9.85546875" style="25" customWidth="1"/>
    <col min="11527" max="11527" width="16.85546875" style="25" bestFit="1" customWidth="1"/>
    <col min="11528" max="11776" width="8.85546875" style="25"/>
    <col min="11777" max="11777" width="62.140625" style="25" customWidth="1"/>
    <col min="11778" max="11779" width="8.85546875" style="25" customWidth="1"/>
    <col min="11780" max="11780" width="8.28515625" style="25" customWidth="1"/>
    <col min="11781" max="11781" width="15.28515625" style="25" customWidth="1"/>
    <col min="11782" max="11782" width="9.85546875" style="25" customWidth="1"/>
    <col min="11783" max="11783" width="16.85546875" style="25" bestFit="1" customWidth="1"/>
    <col min="11784" max="12032" width="8.85546875" style="25"/>
    <col min="12033" max="12033" width="62.140625" style="25" customWidth="1"/>
    <col min="12034" max="12035" width="8.85546875" style="25" customWidth="1"/>
    <col min="12036" max="12036" width="8.28515625" style="25" customWidth="1"/>
    <col min="12037" max="12037" width="15.28515625" style="25" customWidth="1"/>
    <col min="12038" max="12038" width="9.85546875" style="25" customWidth="1"/>
    <col min="12039" max="12039" width="16.85546875" style="25" bestFit="1" customWidth="1"/>
    <col min="12040" max="12288" width="8.85546875" style="25"/>
    <col min="12289" max="12289" width="62.140625" style="25" customWidth="1"/>
    <col min="12290" max="12291" width="8.85546875" style="25" customWidth="1"/>
    <col min="12292" max="12292" width="8.28515625" style="25" customWidth="1"/>
    <col min="12293" max="12293" width="15.28515625" style="25" customWidth="1"/>
    <col min="12294" max="12294" width="9.85546875" style="25" customWidth="1"/>
    <col min="12295" max="12295" width="16.85546875" style="25" bestFit="1" customWidth="1"/>
    <col min="12296" max="12544" width="8.85546875" style="25"/>
    <col min="12545" max="12545" width="62.140625" style="25" customWidth="1"/>
    <col min="12546" max="12547" width="8.85546875" style="25" customWidth="1"/>
    <col min="12548" max="12548" width="8.28515625" style="25" customWidth="1"/>
    <col min="12549" max="12549" width="15.28515625" style="25" customWidth="1"/>
    <col min="12550" max="12550" width="9.85546875" style="25" customWidth="1"/>
    <col min="12551" max="12551" width="16.85546875" style="25" bestFit="1" customWidth="1"/>
    <col min="12552" max="12800" width="8.85546875" style="25"/>
    <col min="12801" max="12801" width="62.140625" style="25" customWidth="1"/>
    <col min="12802" max="12803" width="8.85546875" style="25" customWidth="1"/>
    <col min="12804" max="12804" width="8.28515625" style="25" customWidth="1"/>
    <col min="12805" max="12805" width="15.28515625" style="25" customWidth="1"/>
    <col min="12806" max="12806" width="9.85546875" style="25" customWidth="1"/>
    <col min="12807" max="12807" width="16.85546875" style="25" bestFit="1" customWidth="1"/>
    <col min="12808" max="13056" width="8.85546875" style="25"/>
    <col min="13057" max="13057" width="62.140625" style="25" customWidth="1"/>
    <col min="13058" max="13059" width="8.85546875" style="25" customWidth="1"/>
    <col min="13060" max="13060" width="8.28515625" style="25" customWidth="1"/>
    <col min="13061" max="13061" width="15.28515625" style="25" customWidth="1"/>
    <col min="13062" max="13062" width="9.85546875" style="25" customWidth="1"/>
    <col min="13063" max="13063" width="16.85546875" style="25" bestFit="1" customWidth="1"/>
    <col min="13064" max="13312" width="8.85546875" style="25"/>
    <col min="13313" max="13313" width="62.140625" style="25" customWidth="1"/>
    <col min="13314" max="13315" width="8.85546875" style="25" customWidth="1"/>
    <col min="13316" max="13316" width="8.28515625" style="25" customWidth="1"/>
    <col min="13317" max="13317" width="15.28515625" style="25" customWidth="1"/>
    <col min="13318" max="13318" width="9.85546875" style="25" customWidth="1"/>
    <col min="13319" max="13319" width="16.85546875" style="25" bestFit="1" customWidth="1"/>
    <col min="13320" max="13568" width="8.85546875" style="25"/>
    <col min="13569" max="13569" width="62.140625" style="25" customWidth="1"/>
    <col min="13570" max="13571" width="8.85546875" style="25" customWidth="1"/>
    <col min="13572" max="13572" width="8.28515625" style="25" customWidth="1"/>
    <col min="13573" max="13573" width="15.28515625" style="25" customWidth="1"/>
    <col min="13574" max="13574" width="9.85546875" style="25" customWidth="1"/>
    <col min="13575" max="13575" width="16.85546875" style="25" bestFit="1" customWidth="1"/>
    <col min="13576" max="13824" width="8.85546875" style="25"/>
    <col min="13825" max="13825" width="62.140625" style="25" customWidth="1"/>
    <col min="13826" max="13827" width="8.85546875" style="25" customWidth="1"/>
    <col min="13828" max="13828" width="8.28515625" style="25" customWidth="1"/>
    <col min="13829" max="13829" width="15.28515625" style="25" customWidth="1"/>
    <col min="13830" max="13830" width="9.85546875" style="25" customWidth="1"/>
    <col min="13831" max="13831" width="16.85546875" style="25" bestFit="1" customWidth="1"/>
    <col min="13832" max="14080" width="8.85546875" style="25"/>
    <col min="14081" max="14081" width="62.140625" style="25" customWidth="1"/>
    <col min="14082" max="14083" width="8.85546875" style="25" customWidth="1"/>
    <col min="14084" max="14084" width="8.28515625" style="25" customWidth="1"/>
    <col min="14085" max="14085" width="15.28515625" style="25" customWidth="1"/>
    <col min="14086" max="14086" width="9.85546875" style="25" customWidth="1"/>
    <col min="14087" max="14087" width="16.85546875" style="25" bestFit="1" customWidth="1"/>
    <col min="14088" max="14336" width="8.85546875" style="25"/>
    <col min="14337" max="14337" width="62.140625" style="25" customWidth="1"/>
    <col min="14338" max="14339" width="8.85546875" style="25" customWidth="1"/>
    <col min="14340" max="14340" width="8.28515625" style="25" customWidth="1"/>
    <col min="14341" max="14341" width="15.28515625" style="25" customWidth="1"/>
    <col min="14342" max="14342" width="9.85546875" style="25" customWidth="1"/>
    <col min="14343" max="14343" width="16.85546875" style="25" bestFit="1" customWidth="1"/>
    <col min="14344" max="14592" width="8.85546875" style="25"/>
    <col min="14593" max="14593" width="62.140625" style="25" customWidth="1"/>
    <col min="14594" max="14595" width="8.85546875" style="25" customWidth="1"/>
    <col min="14596" max="14596" width="8.28515625" style="25" customWidth="1"/>
    <col min="14597" max="14597" width="15.28515625" style="25" customWidth="1"/>
    <col min="14598" max="14598" width="9.85546875" style="25" customWidth="1"/>
    <col min="14599" max="14599" width="16.85546875" style="25" bestFit="1" customWidth="1"/>
    <col min="14600" max="14848" width="8.85546875" style="25"/>
    <col min="14849" max="14849" width="62.140625" style="25" customWidth="1"/>
    <col min="14850" max="14851" width="8.85546875" style="25" customWidth="1"/>
    <col min="14852" max="14852" width="8.28515625" style="25" customWidth="1"/>
    <col min="14853" max="14853" width="15.28515625" style="25" customWidth="1"/>
    <col min="14854" max="14854" width="9.85546875" style="25" customWidth="1"/>
    <col min="14855" max="14855" width="16.85546875" style="25" bestFit="1" customWidth="1"/>
    <col min="14856" max="15104" width="8.85546875" style="25"/>
    <col min="15105" max="15105" width="62.140625" style="25" customWidth="1"/>
    <col min="15106" max="15107" width="8.85546875" style="25" customWidth="1"/>
    <col min="15108" max="15108" width="8.28515625" style="25" customWidth="1"/>
    <col min="15109" max="15109" width="15.28515625" style="25" customWidth="1"/>
    <col min="15110" max="15110" width="9.85546875" style="25" customWidth="1"/>
    <col min="15111" max="15111" width="16.85546875" style="25" bestFit="1" customWidth="1"/>
    <col min="15112" max="15360" width="8.85546875" style="25"/>
    <col min="15361" max="15361" width="62.140625" style="25" customWidth="1"/>
    <col min="15362" max="15363" width="8.85546875" style="25" customWidth="1"/>
    <col min="15364" max="15364" width="8.28515625" style="25" customWidth="1"/>
    <col min="15365" max="15365" width="15.28515625" style="25" customWidth="1"/>
    <col min="15366" max="15366" width="9.85546875" style="25" customWidth="1"/>
    <col min="15367" max="15367" width="16.85546875" style="25" bestFit="1" customWidth="1"/>
    <col min="15368" max="15616" width="8.85546875" style="25"/>
    <col min="15617" max="15617" width="62.140625" style="25" customWidth="1"/>
    <col min="15618" max="15619" width="8.85546875" style="25" customWidth="1"/>
    <col min="15620" max="15620" width="8.28515625" style="25" customWidth="1"/>
    <col min="15621" max="15621" width="15.28515625" style="25" customWidth="1"/>
    <col min="15622" max="15622" width="9.85546875" style="25" customWidth="1"/>
    <col min="15623" max="15623" width="16.85546875" style="25" bestFit="1" customWidth="1"/>
    <col min="15624" max="15872" width="8.85546875" style="25"/>
    <col min="15873" max="15873" width="62.140625" style="25" customWidth="1"/>
    <col min="15874" max="15875" width="8.85546875" style="25" customWidth="1"/>
    <col min="15876" max="15876" width="8.28515625" style="25" customWidth="1"/>
    <col min="15877" max="15877" width="15.28515625" style="25" customWidth="1"/>
    <col min="15878" max="15878" width="9.85546875" style="25" customWidth="1"/>
    <col min="15879" max="15879" width="16.85546875" style="25" bestFit="1" customWidth="1"/>
    <col min="15880" max="16128" width="8.85546875" style="25"/>
    <col min="16129" max="16129" width="62.140625" style="25" customWidth="1"/>
    <col min="16130" max="16131" width="8.85546875" style="25" customWidth="1"/>
    <col min="16132" max="16132" width="8.28515625" style="25" customWidth="1"/>
    <col min="16133" max="16133" width="15.28515625" style="25" customWidth="1"/>
    <col min="16134" max="16134" width="9.85546875" style="25" customWidth="1"/>
    <col min="16135" max="16135" width="16.85546875" style="25" bestFit="1" customWidth="1"/>
    <col min="16136" max="16384" width="8.85546875" style="25"/>
  </cols>
  <sheetData>
    <row r="1" spans="1:8" x14ac:dyDescent="0.25">
      <c r="E1" s="279" t="s">
        <v>71</v>
      </c>
      <c r="F1" s="279"/>
      <c r="G1" s="279"/>
      <c r="H1" s="24"/>
    </row>
    <row r="2" spans="1:8" x14ac:dyDescent="0.25">
      <c r="E2" s="279" t="s">
        <v>622</v>
      </c>
      <c r="F2" s="279"/>
      <c r="G2" s="279"/>
      <c r="H2" s="26"/>
    </row>
    <row r="3" spans="1:8" ht="33" customHeight="1" x14ac:dyDescent="0.25">
      <c r="D3" s="280" t="s">
        <v>72</v>
      </c>
      <c r="E3" s="280"/>
      <c r="F3" s="280"/>
      <c r="G3" s="280"/>
    </row>
    <row r="4" spans="1:8" x14ac:dyDescent="0.25">
      <c r="E4" s="279" t="s">
        <v>607</v>
      </c>
      <c r="F4" s="279"/>
      <c r="G4" s="279"/>
    </row>
    <row r="5" spans="1:8" x14ac:dyDescent="0.25">
      <c r="E5" s="279"/>
      <c r="F5" s="279"/>
      <c r="G5" s="279"/>
    </row>
    <row r="6" spans="1:8" ht="16.5" x14ac:dyDescent="0.25">
      <c r="A6" s="278" t="s">
        <v>74</v>
      </c>
      <c r="B6" s="278"/>
      <c r="C6" s="278"/>
      <c r="D6" s="278"/>
      <c r="E6" s="278"/>
      <c r="F6" s="278"/>
      <c r="G6" s="278"/>
    </row>
    <row r="7" spans="1:8" ht="16.5" x14ac:dyDescent="0.25">
      <c r="A7" s="278" t="s">
        <v>75</v>
      </c>
      <c r="B7" s="278"/>
      <c r="C7" s="278"/>
      <c r="D7" s="278"/>
      <c r="E7" s="278"/>
      <c r="F7" s="278"/>
      <c r="G7" s="278"/>
    </row>
    <row r="8" spans="1:8" ht="16.5" x14ac:dyDescent="0.25">
      <c r="A8" s="278" t="s">
        <v>76</v>
      </c>
      <c r="B8" s="278"/>
      <c r="C8" s="278"/>
      <c r="D8" s="278"/>
      <c r="E8" s="278"/>
      <c r="F8" s="278"/>
      <c r="G8" s="278"/>
    </row>
    <row r="9" spans="1:8" x14ac:dyDescent="0.25">
      <c r="A9" s="281"/>
      <c r="B9" s="281"/>
      <c r="C9" s="281"/>
      <c r="D9" s="281"/>
      <c r="E9" s="281"/>
      <c r="F9" s="281"/>
      <c r="G9" s="281"/>
    </row>
    <row r="11" spans="1:8" x14ac:dyDescent="0.25">
      <c r="A11" s="282" t="s">
        <v>77</v>
      </c>
      <c r="B11" s="283" t="s">
        <v>78</v>
      </c>
      <c r="C11" s="283" t="s">
        <v>79</v>
      </c>
      <c r="D11" s="283" t="s">
        <v>80</v>
      </c>
      <c r="E11" s="283" t="s">
        <v>81</v>
      </c>
      <c r="F11" s="283" t="s">
        <v>82</v>
      </c>
      <c r="G11" s="282" t="s">
        <v>83</v>
      </c>
    </row>
    <row r="12" spans="1:8" ht="37.5" customHeight="1" x14ac:dyDescent="0.25">
      <c r="A12" s="282"/>
      <c r="B12" s="283"/>
      <c r="C12" s="283"/>
      <c r="D12" s="283"/>
      <c r="E12" s="283"/>
      <c r="F12" s="283"/>
      <c r="G12" s="282"/>
    </row>
    <row r="13" spans="1:8" x14ac:dyDescent="0.25">
      <c r="A13" s="211">
        <v>1</v>
      </c>
      <c r="B13" s="211">
        <v>2</v>
      </c>
      <c r="C13" s="211">
        <v>3</v>
      </c>
      <c r="D13" s="211">
        <v>4</v>
      </c>
      <c r="E13" s="211">
        <v>5</v>
      </c>
      <c r="F13" s="211">
        <v>6</v>
      </c>
      <c r="G13" s="211">
        <v>7</v>
      </c>
    </row>
    <row r="14" spans="1:8" x14ac:dyDescent="0.25">
      <c r="A14" s="212" t="s">
        <v>84</v>
      </c>
      <c r="B14" s="38"/>
      <c r="C14" s="38"/>
      <c r="D14" s="38"/>
      <c r="E14" s="38"/>
      <c r="F14" s="38"/>
      <c r="G14" s="42">
        <f>G339</f>
        <v>25764.3</v>
      </c>
    </row>
    <row r="15" spans="1:8" ht="78.75" x14ac:dyDescent="0.25">
      <c r="A15" s="149" t="s">
        <v>85</v>
      </c>
      <c r="B15" s="38" t="s">
        <v>86</v>
      </c>
      <c r="C15" s="38"/>
      <c r="D15" s="38"/>
      <c r="E15" s="38"/>
      <c r="F15" s="38"/>
      <c r="G15" s="42">
        <f>G16+G108+G116+G129+G186+G284+G289+G310+G327</f>
        <v>25764.3</v>
      </c>
    </row>
    <row r="16" spans="1:8" ht="31.5" x14ac:dyDescent="0.25">
      <c r="A16" s="213" t="s">
        <v>87</v>
      </c>
      <c r="B16" s="29" t="s">
        <v>86</v>
      </c>
      <c r="C16" s="29" t="s">
        <v>88</v>
      </c>
      <c r="D16" s="29" t="s">
        <v>89</v>
      </c>
      <c r="E16" s="29"/>
      <c r="F16" s="29"/>
      <c r="G16" s="214">
        <f>G17+G22+G36+G49+G55+G44</f>
        <v>8171.5</v>
      </c>
    </row>
    <row r="17" spans="1:14" ht="94.5" x14ac:dyDescent="0.25">
      <c r="A17" s="209" t="s">
        <v>17</v>
      </c>
      <c r="B17" s="29" t="s">
        <v>86</v>
      </c>
      <c r="C17" s="29" t="s">
        <v>88</v>
      </c>
      <c r="D17" s="29" t="s">
        <v>90</v>
      </c>
      <c r="E17" s="29"/>
      <c r="F17" s="29"/>
      <c r="G17" s="214">
        <f>G21</f>
        <v>5.5</v>
      </c>
    </row>
    <row r="18" spans="1:14" ht="31.5" x14ac:dyDescent="0.25">
      <c r="A18" s="27" t="s">
        <v>91</v>
      </c>
      <c r="B18" s="28" t="s">
        <v>86</v>
      </c>
      <c r="C18" s="28" t="s">
        <v>88</v>
      </c>
      <c r="D18" s="28" t="s">
        <v>90</v>
      </c>
      <c r="E18" s="28" t="s">
        <v>92</v>
      </c>
      <c r="F18" s="29"/>
      <c r="G18" s="30">
        <f>G19</f>
        <v>5.5</v>
      </c>
    </row>
    <row r="19" spans="1:14" ht="31.5" x14ac:dyDescent="0.25">
      <c r="A19" s="27" t="s">
        <v>93</v>
      </c>
      <c r="B19" s="38" t="s">
        <v>86</v>
      </c>
      <c r="C19" s="28" t="s">
        <v>88</v>
      </c>
      <c r="D19" s="28" t="s">
        <v>90</v>
      </c>
      <c r="E19" s="28" t="s">
        <v>94</v>
      </c>
      <c r="F19" s="29"/>
      <c r="G19" s="30">
        <f>G20</f>
        <v>5.5</v>
      </c>
    </row>
    <row r="20" spans="1:14" x14ac:dyDescent="0.25">
      <c r="A20" s="27" t="s">
        <v>95</v>
      </c>
      <c r="B20" s="29" t="s">
        <v>86</v>
      </c>
      <c r="C20" s="28" t="s">
        <v>88</v>
      </c>
      <c r="D20" s="28" t="s">
        <v>90</v>
      </c>
      <c r="E20" s="28" t="s">
        <v>96</v>
      </c>
      <c r="F20" s="29"/>
      <c r="G20" s="30">
        <f>G21</f>
        <v>5.5</v>
      </c>
    </row>
    <row r="21" spans="1:14" ht="63" x14ac:dyDescent="0.25">
      <c r="A21" s="36" t="s">
        <v>97</v>
      </c>
      <c r="B21" s="29" t="s">
        <v>86</v>
      </c>
      <c r="C21" s="28" t="s">
        <v>88</v>
      </c>
      <c r="D21" s="28" t="s">
        <v>90</v>
      </c>
      <c r="E21" s="28" t="s">
        <v>98</v>
      </c>
      <c r="F21" s="28" t="s">
        <v>112</v>
      </c>
      <c r="G21" s="30">
        <v>5.5</v>
      </c>
    </row>
    <row r="22" spans="1:14" ht="126" x14ac:dyDescent="0.25">
      <c r="A22" s="149" t="s">
        <v>99</v>
      </c>
      <c r="B22" s="28" t="s">
        <v>86</v>
      </c>
      <c r="C22" s="29" t="s">
        <v>88</v>
      </c>
      <c r="D22" s="29" t="s">
        <v>100</v>
      </c>
      <c r="E22" s="29"/>
      <c r="F22" s="29"/>
      <c r="G22" s="214">
        <f>G27+G31+G33+G34+G35</f>
        <v>7076.6</v>
      </c>
    </row>
    <row r="23" spans="1:14" ht="31.5" x14ac:dyDescent="0.25">
      <c r="A23" s="27" t="s">
        <v>91</v>
      </c>
      <c r="B23" s="38" t="s">
        <v>86</v>
      </c>
      <c r="C23" s="28" t="s">
        <v>88</v>
      </c>
      <c r="D23" s="28" t="s">
        <v>100</v>
      </c>
      <c r="E23" s="28" t="s">
        <v>92</v>
      </c>
      <c r="F23" s="28"/>
      <c r="G23" s="30">
        <f>G24</f>
        <v>1248.4000000000001</v>
      </c>
      <c r="K23" s="145">
        <f>G27+G31+G34+G35</f>
        <v>7076.6</v>
      </c>
    </row>
    <row r="24" spans="1:14" ht="78.75" x14ac:dyDescent="0.25">
      <c r="A24" s="36" t="s">
        <v>101</v>
      </c>
      <c r="B24" s="29" t="s">
        <v>86</v>
      </c>
      <c r="C24" s="28" t="s">
        <v>88</v>
      </c>
      <c r="D24" s="28" t="s">
        <v>100</v>
      </c>
      <c r="E24" s="34" t="s">
        <v>102</v>
      </c>
      <c r="F24" s="28"/>
      <c r="G24" s="30">
        <f>G26</f>
        <v>1248.4000000000001</v>
      </c>
      <c r="N24" s="25">
        <f>3991.1+1248.4+420.7+1416.4</f>
        <v>7076.6</v>
      </c>
    </row>
    <row r="25" spans="1:14" x14ac:dyDescent="0.25">
      <c r="A25" s="27" t="s">
        <v>95</v>
      </c>
      <c r="B25" s="29" t="s">
        <v>86</v>
      </c>
      <c r="C25" s="28" t="s">
        <v>88</v>
      </c>
      <c r="D25" s="28" t="s">
        <v>100</v>
      </c>
      <c r="E25" s="34" t="s">
        <v>103</v>
      </c>
      <c r="F25" s="28"/>
      <c r="G25" s="30">
        <f>G26</f>
        <v>1248.4000000000001</v>
      </c>
    </row>
    <row r="26" spans="1:14" ht="126" x14ac:dyDescent="0.25">
      <c r="A26" s="144" t="s">
        <v>104</v>
      </c>
      <c r="B26" s="28" t="s">
        <v>86</v>
      </c>
      <c r="C26" s="28" t="s">
        <v>88</v>
      </c>
      <c r="D26" s="28" t="s">
        <v>100</v>
      </c>
      <c r="E26" s="34" t="s">
        <v>105</v>
      </c>
      <c r="F26" s="28"/>
      <c r="G26" s="30">
        <f>G27</f>
        <v>1248.4000000000001</v>
      </c>
    </row>
    <row r="27" spans="1:14" ht="47.25" x14ac:dyDescent="0.25">
      <c r="A27" s="27" t="s">
        <v>106</v>
      </c>
      <c r="B27" s="38" t="s">
        <v>86</v>
      </c>
      <c r="C27" s="28" t="s">
        <v>88</v>
      </c>
      <c r="D27" s="28" t="s">
        <v>100</v>
      </c>
      <c r="E27" s="34" t="s">
        <v>105</v>
      </c>
      <c r="F27" s="28" t="s">
        <v>107</v>
      </c>
      <c r="G27" s="30">
        <v>1248.4000000000001</v>
      </c>
    </row>
    <row r="28" spans="1:14" ht="31.5" x14ac:dyDescent="0.25">
      <c r="A28" s="144" t="s">
        <v>93</v>
      </c>
      <c r="B28" s="29" t="s">
        <v>86</v>
      </c>
      <c r="C28" s="28" t="s">
        <v>88</v>
      </c>
      <c r="D28" s="28" t="s">
        <v>100</v>
      </c>
      <c r="E28" s="34" t="s">
        <v>94</v>
      </c>
      <c r="F28" s="28"/>
      <c r="G28" s="30">
        <f>G31+G34+G35</f>
        <v>5828.2000000000007</v>
      </c>
    </row>
    <row r="29" spans="1:14" x14ac:dyDescent="0.25">
      <c r="A29" s="27" t="s">
        <v>95</v>
      </c>
      <c r="B29" s="29" t="s">
        <v>86</v>
      </c>
      <c r="C29" s="28" t="s">
        <v>88</v>
      </c>
      <c r="D29" s="28" t="s">
        <v>100</v>
      </c>
      <c r="E29" s="34" t="s">
        <v>96</v>
      </c>
      <c r="F29" s="28"/>
      <c r="G29" s="30">
        <f>G30</f>
        <v>5828.2000000000007</v>
      </c>
    </row>
    <row r="30" spans="1:14" ht="54.75" customHeight="1" x14ac:dyDescent="0.25">
      <c r="A30" s="144" t="s">
        <v>108</v>
      </c>
      <c r="B30" s="28" t="s">
        <v>86</v>
      </c>
      <c r="C30" s="28" t="s">
        <v>88</v>
      </c>
      <c r="D30" s="28" t="s">
        <v>100</v>
      </c>
      <c r="E30" s="34" t="s">
        <v>98</v>
      </c>
      <c r="F30" s="28"/>
      <c r="G30" s="30">
        <f>G31+G34+G35</f>
        <v>5828.2000000000007</v>
      </c>
      <c r="L30" s="145">
        <f>G35+G34+G31+G27+G21</f>
        <v>7082.1</v>
      </c>
    </row>
    <row r="31" spans="1:14" ht="47.25" x14ac:dyDescent="0.25">
      <c r="A31" s="27" t="s">
        <v>106</v>
      </c>
      <c r="B31" s="38" t="s">
        <v>86</v>
      </c>
      <c r="C31" s="28" t="s">
        <v>88</v>
      </c>
      <c r="D31" s="28" t="s">
        <v>100</v>
      </c>
      <c r="E31" s="34" t="s">
        <v>98</v>
      </c>
      <c r="F31" s="34" t="s">
        <v>107</v>
      </c>
      <c r="G31" s="30">
        <f>3991.1+420.7</f>
        <v>4411.8</v>
      </c>
    </row>
    <row r="32" spans="1:14" ht="63" x14ac:dyDescent="0.25">
      <c r="A32" s="144" t="s">
        <v>109</v>
      </c>
      <c r="B32" s="29" t="s">
        <v>86</v>
      </c>
      <c r="C32" s="28" t="s">
        <v>88</v>
      </c>
      <c r="D32" s="28" t="s">
        <v>100</v>
      </c>
      <c r="E32" s="34" t="s">
        <v>98</v>
      </c>
      <c r="F32" s="28"/>
      <c r="G32" s="30">
        <f>G33</f>
        <v>0</v>
      </c>
    </row>
    <row r="33" spans="1:12" ht="47.25" x14ac:dyDescent="0.25">
      <c r="A33" s="27" t="s">
        <v>106</v>
      </c>
      <c r="B33" s="29" t="s">
        <v>86</v>
      </c>
      <c r="C33" s="28" t="s">
        <v>88</v>
      </c>
      <c r="D33" s="28" t="s">
        <v>100</v>
      </c>
      <c r="E33" s="34" t="s">
        <v>98</v>
      </c>
      <c r="F33" s="34"/>
      <c r="G33" s="35"/>
    </row>
    <row r="34" spans="1:12" ht="63" x14ac:dyDescent="0.25">
      <c r="A34" s="36" t="s">
        <v>97</v>
      </c>
      <c r="B34" s="28" t="s">
        <v>86</v>
      </c>
      <c r="C34" s="28" t="s">
        <v>88</v>
      </c>
      <c r="D34" s="28" t="s">
        <v>100</v>
      </c>
      <c r="E34" s="34" t="s">
        <v>98</v>
      </c>
      <c r="F34" s="34" t="s">
        <v>110</v>
      </c>
      <c r="G34" s="35">
        <v>1362.9</v>
      </c>
    </row>
    <row r="35" spans="1:12" ht="31.5" x14ac:dyDescent="0.25">
      <c r="A35" s="36" t="s">
        <v>111</v>
      </c>
      <c r="B35" s="38" t="s">
        <v>86</v>
      </c>
      <c r="C35" s="28" t="s">
        <v>88</v>
      </c>
      <c r="D35" s="28" t="s">
        <v>100</v>
      </c>
      <c r="E35" s="34" t="s">
        <v>98</v>
      </c>
      <c r="F35" s="34" t="s">
        <v>112</v>
      </c>
      <c r="G35" s="35">
        <v>53.5</v>
      </c>
    </row>
    <row r="36" spans="1:12" ht="78.75" x14ac:dyDescent="0.25">
      <c r="A36" s="149" t="s">
        <v>113</v>
      </c>
      <c r="B36" s="29" t="s">
        <v>86</v>
      </c>
      <c r="C36" s="29" t="s">
        <v>88</v>
      </c>
      <c r="D36" s="29" t="s">
        <v>114</v>
      </c>
      <c r="E36" s="38"/>
      <c r="F36" s="38"/>
      <c r="G36" s="42">
        <f>G40+G42</f>
        <v>253.4</v>
      </c>
      <c r="L36" s="145">
        <f>G36+G44+G49+G55</f>
        <v>1089.4000000000001</v>
      </c>
    </row>
    <row r="37" spans="1:12" ht="31.5" x14ac:dyDescent="0.25">
      <c r="A37" s="27" t="s">
        <v>91</v>
      </c>
      <c r="B37" s="29" t="s">
        <v>86</v>
      </c>
      <c r="C37" s="28" t="s">
        <v>88</v>
      </c>
      <c r="D37" s="28" t="s">
        <v>114</v>
      </c>
      <c r="E37" s="34" t="s">
        <v>92</v>
      </c>
      <c r="F37" s="34"/>
      <c r="G37" s="35">
        <f>G38</f>
        <v>253.4</v>
      </c>
    </row>
    <row r="38" spans="1:12" ht="31.5" x14ac:dyDescent="0.25">
      <c r="A38" s="27" t="s">
        <v>93</v>
      </c>
      <c r="B38" s="28" t="s">
        <v>86</v>
      </c>
      <c r="C38" s="28" t="s">
        <v>88</v>
      </c>
      <c r="D38" s="28" t="s">
        <v>114</v>
      </c>
      <c r="E38" s="34" t="s">
        <v>94</v>
      </c>
      <c r="F38" s="34"/>
      <c r="G38" s="35">
        <f>G40+G42</f>
        <v>253.4</v>
      </c>
    </row>
    <row r="39" spans="1:12" x14ac:dyDescent="0.25">
      <c r="A39" s="27" t="s">
        <v>95</v>
      </c>
      <c r="B39" s="38" t="s">
        <v>86</v>
      </c>
      <c r="C39" s="28" t="s">
        <v>88</v>
      </c>
      <c r="D39" s="28" t="s">
        <v>114</v>
      </c>
      <c r="E39" s="34" t="s">
        <v>96</v>
      </c>
      <c r="F39" s="34"/>
      <c r="G39" s="35">
        <f>G41+G43</f>
        <v>253.4</v>
      </c>
    </row>
    <row r="40" spans="1:12" ht="94.5" x14ac:dyDescent="0.25">
      <c r="A40" s="215" t="s">
        <v>115</v>
      </c>
      <c r="B40" s="29" t="s">
        <v>86</v>
      </c>
      <c r="C40" s="28" t="s">
        <v>88</v>
      </c>
      <c r="D40" s="28" t="s">
        <v>114</v>
      </c>
      <c r="E40" s="34" t="s">
        <v>116</v>
      </c>
      <c r="F40" s="34"/>
      <c r="G40" s="35">
        <f>G41</f>
        <v>216.4</v>
      </c>
    </row>
    <row r="41" spans="1:12" x14ac:dyDescent="0.25">
      <c r="A41" s="215" t="s">
        <v>117</v>
      </c>
      <c r="B41" s="29" t="s">
        <v>86</v>
      </c>
      <c r="C41" s="28" t="s">
        <v>88</v>
      </c>
      <c r="D41" s="28" t="s">
        <v>114</v>
      </c>
      <c r="E41" s="34" t="s">
        <v>116</v>
      </c>
      <c r="F41" s="34" t="s">
        <v>118</v>
      </c>
      <c r="G41" s="35">
        <v>216.4</v>
      </c>
    </row>
    <row r="42" spans="1:12" ht="81.75" customHeight="1" x14ac:dyDescent="0.25">
      <c r="A42" s="36" t="s">
        <v>119</v>
      </c>
      <c r="B42" s="28" t="s">
        <v>86</v>
      </c>
      <c r="C42" s="28" t="s">
        <v>88</v>
      </c>
      <c r="D42" s="28" t="s">
        <v>114</v>
      </c>
      <c r="E42" s="28" t="s">
        <v>120</v>
      </c>
      <c r="F42" s="28"/>
      <c r="G42" s="30">
        <f>G43</f>
        <v>37</v>
      </c>
    </row>
    <row r="43" spans="1:12" x14ac:dyDescent="0.25">
      <c r="A43" s="215" t="s">
        <v>117</v>
      </c>
      <c r="B43" s="38" t="s">
        <v>86</v>
      </c>
      <c r="C43" s="28" t="s">
        <v>88</v>
      </c>
      <c r="D43" s="28" t="s">
        <v>114</v>
      </c>
      <c r="E43" s="28" t="s">
        <v>120</v>
      </c>
      <c r="F43" s="34" t="s">
        <v>118</v>
      </c>
      <c r="G43" s="35">
        <v>37</v>
      </c>
    </row>
    <row r="44" spans="1:12" ht="31.5" x14ac:dyDescent="0.25">
      <c r="A44" s="209" t="s">
        <v>23</v>
      </c>
      <c r="B44" s="29" t="s">
        <v>86</v>
      </c>
      <c r="C44" s="29" t="s">
        <v>88</v>
      </c>
      <c r="D44" s="29" t="s">
        <v>316</v>
      </c>
      <c r="E44" s="29" t="s">
        <v>124</v>
      </c>
      <c r="F44" s="38"/>
      <c r="G44" s="42">
        <f>G45</f>
        <v>200</v>
      </c>
    </row>
    <row r="45" spans="1:12" ht="42" customHeight="1" x14ac:dyDescent="0.25">
      <c r="A45" s="144" t="s">
        <v>123</v>
      </c>
      <c r="B45" s="28" t="s">
        <v>86</v>
      </c>
      <c r="C45" s="28" t="s">
        <v>88</v>
      </c>
      <c r="D45" s="28" t="s">
        <v>316</v>
      </c>
      <c r="E45" s="28" t="s">
        <v>126</v>
      </c>
      <c r="F45" s="34"/>
      <c r="G45" s="35">
        <f>G46</f>
        <v>200</v>
      </c>
    </row>
    <row r="46" spans="1:12" x14ac:dyDescent="0.25">
      <c r="A46" s="144" t="s">
        <v>125</v>
      </c>
      <c r="B46" s="34" t="s">
        <v>86</v>
      </c>
      <c r="C46" s="28" t="s">
        <v>88</v>
      </c>
      <c r="D46" s="28" t="s">
        <v>316</v>
      </c>
      <c r="E46" s="28" t="s">
        <v>138</v>
      </c>
      <c r="F46" s="34"/>
      <c r="G46" s="35">
        <f>G47</f>
        <v>200</v>
      </c>
    </row>
    <row r="47" spans="1:12" ht="52.5" customHeight="1" x14ac:dyDescent="0.25">
      <c r="A47" s="144" t="s">
        <v>458</v>
      </c>
      <c r="B47" s="34" t="s">
        <v>86</v>
      </c>
      <c r="C47" s="28" t="s">
        <v>88</v>
      </c>
      <c r="D47" s="28" t="s">
        <v>316</v>
      </c>
      <c r="E47" s="28" t="s">
        <v>598</v>
      </c>
      <c r="F47" s="34"/>
      <c r="G47" s="35">
        <f>G48</f>
        <v>200</v>
      </c>
    </row>
    <row r="48" spans="1:12" ht="63" x14ac:dyDescent="0.25">
      <c r="A48" s="27" t="s">
        <v>459</v>
      </c>
      <c r="B48" s="28" t="s">
        <v>86</v>
      </c>
      <c r="C48" s="28" t="s">
        <v>88</v>
      </c>
      <c r="D48" s="28" t="s">
        <v>316</v>
      </c>
      <c r="E48" s="28" t="s">
        <v>598</v>
      </c>
      <c r="F48" s="34" t="s">
        <v>110</v>
      </c>
      <c r="G48" s="35">
        <v>200</v>
      </c>
    </row>
    <row r="49" spans="1:10" x14ac:dyDescent="0.25">
      <c r="A49" s="149" t="s">
        <v>25</v>
      </c>
      <c r="B49" s="29" t="s">
        <v>86</v>
      </c>
      <c r="C49" s="29" t="s">
        <v>121</v>
      </c>
      <c r="D49" s="29" t="s">
        <v>122</v>
      </c>
      <c r="E49" s="38"/>
      <c r="F49" s="38"/>
      <c r="G49" s="42">
        <f>G53</f>
        <v>50</v>
      </c>
    </row>
    <row r="50" spans="1:10" ht="47.25" x14ac:dyDescent="0.25">
      <c r="A50" s="144" t="s">
        <v>123</v>
      </c>
      <c r="B50" s="29" t="s">
        <v>86</v>
      </c>
      <c r="C50" s="28" t="s">
        <v>88</v>
      </c>
      <c r="D50" s="28" t="s">
        <v>122</v>
      </c>
      <c r="E50" s="34" t="s">
        <v>124</v>
      </c>
      <c r="F50" s="38"/>
      <c r="G50" s="35">
        <f>G51</f>
        <v>50</v>
      </c>
    </row>
    <row r="51" spans="1:10" x14ac:dyDescent="0.25">
      <c r="A51" s="144" t="s">
        <v>125</v>
      </c>
      <c r="B51" s="28" t="s">
        <v>86</v>
      </c>
      <c r="C51" s="28" t="s">
        <v>88</v>
      </c>
      <c r="D51" s="28" t="s">
        <v>122</v>
      </c>
      <c r="E51" s="34" t="s">
        <v>126</v>
      </c>
      <c r="F51" s="38"/>
      <c r="G51" s="35">
        <f>G53</f>
        <v>50</v>
      </c>
    </row>
    <row r="52" spans="1:10" x14ac:dyDescent="0.25">
      <c r="A52" s="144" t="s">
        <v>125</v>
      </c>
      <c r="B52" s="38" t="s">
        <v>86</v>
      </c>
      <c r="C52" s="28" t="s">
        <v>88</v>
      </c>
      <c r="D52" s="28" t="s">
        <v>122</v>
      </c>
      <c r="E52" s="34" t="s">
        <v>127</v>
      </c>
      <c r="F52" s="38"/>
      <c r="G52" s="35">
        <f>G54</f>
        <v>50</v>
      </c>
    </row>
    <row r="53" spans="1:10" ht="31.5" x14ac:dyDescent="0.25">
      <c r="A53" s="36" t="s">
        <v>128</v>
      </c>
      <c r="B53" s="29" t="s">
        <v>86</v>
      </c>
      <c r="C53" s="216" t="s">
        <v>88</v>
      </c>
      <c r="D53" s="216">
        <v>11</v>
      </c>
      <c r="E53" s="34" t="s">
        <v>129</v>
      </c>
      <c r="F53" s="216"/>
      <c r="G53" s="44">
        <f>G54</f>
        <v>50</v>
      </c>
    </row>
    <row r="54" spans="1:10" x14ac:dyDescent="0.25">
      <c r="A54" s="144" t="s">
        <v>130</v>
      </c>
      <c r="B54" s="29" t="s">
        <v>86</v>
      </c>
      <c r="C54" s="34" t="s">
        <v>88</v>
      </c>
      <c r="D54" s="34" t="s">
        <v>122</v>
      </c>
      <c r="E54" s="34" t="s">
        <v>129</v>
      </c>
      <c r="F54" s="34" t="s">
        <v>131</v>
      </c>
      <c r="G54" s="35">
        <v>50</v>
      </c>
    </row>
    <row r="55" spans="1:10" ht="26.25" x14ac:dyDescent="0.25">
      <c r="A55" s="217" t="s">
        <v>132</v>
      </c>
      <c r="B55" s="28" t="s">
        <v>86</v>
      </c>
      <c r="C55" s="29" t="s">
        <v>88</v>
      </c>
      <c r="D55" s="29" t="s">
        <v>133</v>
      </c>
      <c r="E55" s="38"/>
      <c r="F55" s="38"/>
      <c r="G55" s="42">
        <f>G56+G63+G68+G74+G86+G93+G98+G107+G103</f>
        <v>586</v>
      </c>
    </row>
    <row r="56" spans="1:10" ht="63" hidden="1" x14ac:dyDescent="0.25">
      <c r="A56" s="149" t="s">
        <v>123</v>
      </c>
      <c r="B56" s="38" t="s">
        <v>86</v>
      </c>
      <c r="C56" s="29" t="s">
        <v>88</v>
      </c>
      <c r="D56" s="29" t="s">
        <v>133</v>
      </c>
      <c r="E56" s="38" t="s">
        <v>124</v>
      </c>
      <c r="F56" s="38"/>
      <c r="G56" s="42">
        <f>G57</f>
        <v>0</v>
      </c>
    </row>
    <row r="57" spans="1:10" hidden="1" x14ac:dyDescent="0.25">
      <c r="A57" s="149" t="s">
        <v>125</v>
      </c>
      <c r="B57" s="29" t="s">
        <v>86</v>
      </c>
      <c r="C57" s="29" t="s">
        <v>88</v>
      </c>
      <c r="D57" s="29" t="s">
        <v>133</v>
      </c>
      <c r="E57" s="38" t="s">
        <v>126</v>
      </c>
      <c r="F57" s="38"/>
      <c r="G57" s="42">
        <f>G59</f>
        <v>0</v>
      </c>
    </row>
    <row r="58" spans="1:10" hidden="1" x14ac:dyDescent="0.25">
      <c r="A58" s="149" t="s">
        <v>125</v>
      </c>
      <c r="B58" s="29" t="s">
        <v>86</v>
      </c>
      <c r="C58" s="29" t="s">
        <v>88</v>
      </c>
      <c r="D58" s="29" t="s">
        <v>133</v>
      </c>
      <c r="E58" s="38" t="s">
        <v>127</v>
      </c>
      <c r="F58" s="38"/>
      <c r="G58" s="42">
        <f>G60+G61+G62</f>
        <v>0</v>
      </c>
    </row>
    <row r="59" spans="1:10" ht="78.75" hidden="1" x14ac:dyDescent="0.25">
      <c r="A59" s="144" t="s">
        <v>134</v>
      </c>
      <c r="B59" s="28" t="s">
        <v>86</v>
      </c>
      <c r="C59" s="28" t="s">
        <v>88</v>
      </c>
      <c r="D59" s="28" t="s">
        <v>133</v>
      </c>
      <c r="E59" s="34" t="s">
        <v>135</v>
      </c>
      <c r="F59" s="34"/>
      <c r="G59" s="35">
        <f>G60+G61+G62</f>
        <v>0</v>
      </c>
    </row>
    <row r="60" spans="1:10" ht="31.5" hidden="1" x14ac:dyDescent="0.25">
      <c r="A60" s="144" t="s">
        <v>136</v>
      </c>
      <c r="B60" s="38" t="s">
        <v>86</v>
      </c>
      <c r="C60" s="28" t="s">
        <v>88</v>
      </c>
      <c r="D60" s="28" t="s">
        <v>133</v>
      </c>
      <c r="E60" s="34" t="s">
        <v>135</v>
      </c>
      <c r="F60" s="34" t="s">
        <v>137</v>
      </c>
      <c r="G60" s="35"/>
    </row>
    <row r="61" spans="1:10" ht="63" hidden="1" x14ac:dyDescent="0.25">
      <c r="A61" s="36" t="s">
        <v>97</v>
      </c>
      <c r="B61" s="29" t="s">
        <v>86</v>
      </c>
      <c r="C61" s="28" t="s">
        <v>88</v>
      </c>
      <c r="D61" s="28" t="s">
        <v>133</v>
      </c>
      <c r="E61" s="34" t="s">
        <v>135</v>
      </c>
      <c r="F61" s="34" t="s">
        <v>110</v>
      </c>
      <c r="G61" s="35"/>
    </row>
    <row r="62" spans="1:10" ht="31.5" hidden="1" x14ac:dyDescent="0.25">
      <c r="A62" s="36" t="s">
        <v>111</v>
      </c>
      <c r="B62" s="29" t="s">
        <v>86</v>
      </c>
      <c r="C62" s="28" t="s">
        <v>88</v>
      </c>
      <c r="D62" s="28" t="s">
        <v>133</v>
      </c>
      <c r="E62" s="34" t="s">
        <v>135</v>
      </c>
      <c r="F62" s="34" t="s">
        <v>112</v>
      </c>
      <c r="G62" s="35"/>
    </row>
    <row r="63" spans="1:10" ht="63" x14ac:dyDescent="0.25">
      <c r="A63" s="149" t="s">
        <v>123</v>
      </c>
      <c r="B63" s="28" t="s">
        <v>86</v>
      </c>
      <c r="C63" s="29" t="s">
        <v>88</v>
      </c>
      <c r="D63" s="29" t="s">
        <v>133</v>
      </c>
      <c r="E63" s="38" t="s">
        <v>124</v>
      </c>
      <c r="F63" s="38"/>
      <c r="G63" s="42">
        <f>G64</f>
        <v>135</v>
      </c>
      <c r="J63" s="145">
        <f>G63+G74+G86+G94+G99+G104</f>
        <v>586</v>
      </c>
    </row>
    <row r="64" spans="1:10" x14ac:dyDescent="0.25">
      <c r="A64" s="149" t="s">
        <v>125</v>
      </c>
      <c r="B64" s="38" t="s">
        <v>86</v>
      </c>
      <c r="C64" s="29" t="s">
        <v>88</v>
      </c>
      <c r="D64" s="29" t="s">
        <v>133</v>
      </c>
      <c r="E64" s="38" t="s">
        <v>126</v>
      </c>
      <c r="F64" s="38"/>
      <c r="G64" s="42">
        <f>G66</f>
        <v>135</v>
      </c>
    </row>
    <row r="65" spans="1:7" x14ac:dyDescent="0.25">
      <c r="A65" s="149" t="s">
        <v>125</v>
      </c>
      <c r="B65" s="29" t="s">
        <v>86</v>
      </c>
      <c r="C65" s="29" t="s">
        <v>88</v>
      </c>
      <c r="D65" s="29" t="s">
        <v>133</v>
      </c>
      <c r="E65" s="38" t="s">
        <v>138</v>
      </c>
      <c r="F65" s="38"/>
      <c r="G65" s="42">
        <f>G66</f>
        <v>135</v>
      </c>
    </row>
    <row r="66" spans="1:7" ht="110.25" x14ac:dyDescent="0.25">
      <c r="A66" s="36" t="s">
        <v>139</v>
      </c>
      <c r="B66" s="29" t="s">
        <v>86</v>
      </c>
      <c r="C66" s="28" t="s">
        <v>88</v>
      </c>
      <c r="D66" s="28" t="s">
        <v>133</v>
      </c>
      <c r="E66" s="34" t="s">
        <v>140</v>
      </c>
      <c r="F66" s="34"/>
      <c r="G66" s="35">
        <f>G67</f>
        <v>135</v>
      </c>
    </row>
    <row r="67" spans="1:7" ht="63" x14ac:dyDescent="0.25">
      <c r="A67" s="36" t="s">
        <v>97</v>
      </c>
      <c r="B67" s="28" t="s">
        <v>86</v>
      </c>
      <c r="C67" s="28" t="s">
        <v>88</v>
      </c>
      <c r="D67" s="28" t="s">
        <v>133</v>
      </c>
      <c r="E67" s="34" t="s">
        <v>140</v>
      </c>
      <c r="F67" s="34" t="s">
        <v>110</v>
      </c>
      <c r="G67" s="35">
        <v>135</v>
      </c>
    </row>
    <row r="68" spans="1:7" ht="63" hidden="1" x14ac:dyDescent="0.25">
      <c r="A68" s="31" t="s">
        <v>141</v>
      </c>
      <c r="B68" s="38" t="s">
        <v>86</v>
      </c>
      <c r="C68" s="29" t="s">
        <v>88</v>
      </c>
      <c r="D68" s="29" t="s">
        <v>133</v>
      </c>
      <c r="E68" s="38" t="s">
        <v>142</v>
      </c>
      <c r="F68" s="38"/>
      <c r="G68" s="42">
        <f>G69</f>
        <v>0</v>
      </c>
    </row>
    <row r="69" spans="1:7" ht="126" hidden="1" x14ac:dyDescent="0.25">
      <c r="A69" s="31" t="s">
        <v>143</v>
      </c>
      <c r="B69" s="29" t="s">
        <v>86</v>
      </c>
      <c r="C69" s="29" t="s">
        <v>88</v>
      </c>
      <c r="D69" s="29" t="s">
        <v>133</v>
      </c>
      <c r="E69" s="38" t="s">
        <v>144</v>
      </c>
      <c r="F69" s="38"/>
      <c r="G69" s="42">
        <f>G70</f>
        <v>0</v>
      </c>
    </row>
    <row r="70" spans="1:7" ht="63" hidden="1" x14ac:dyDescent="0.25">
      <c r="A70" s="41" t="s">
        <v>145</v>
      </c>
      <c r="B70" s="29" t="s">
        <v>86</v>
      </c>
      <c r="C70" s="28" t="s">
        <v>88</v>
      </c>
      <c r="D70" s="28" t="s">
        <v>133</v>
      </c>
      <c r="E70" s="34" t="s">
        <v>146</v>
      </c>
      <c r="F70" s="34"/>
      <c r="G70" s="35">
        <f>G71</f>
        <v>0</v>
      </c>
    </row>
    <row r="71" spans="1:7" ht="47.25" hidden="1" x14ac:dyDescent="0.25">
      <c r="A71" s="36" t="s">
        <v>147</v>
      </c>
      <c r="B71" s="28" t="s">
        <v>86</v>
      </c>
      <c r="C71" s="28" t="s">
        <v>88</v>
      </c>
      <c r="D71" s="28" t="s">
        <v>133</v>
      </c>
      <c r="E71" s="34" t="s">
        <v>148</v>
      </c>
      <c r="F71" s="34"/>
      <c r="G71" s="35">
        <f>G72+G73</f>
        <v>0</v>
      </c>
    </row>
    <row r="72" spans="1:7" ht="47.25" hidden="1" x14ac:dyDescent="0.25">
      <c r="A72" s="27" t="s">
        <v>106</v>
      </c>
      <c r="B72" s="38" t="s">
        <v>86</v>
      </c>
      <c r="C72" s="28" t="s">
        <v>88</v>
      </c>
      <c r="D72" s="28" t="s">
        <v>133</v>
      </c>
      <c r="E72" s="34" t="s">
        <v>148</v>
      </c>
      <c r="F72" s="34" t="s">
        <v>107</v>
      </c>
      <c r="G72" s="35">
        <v>0</v>
      </c>
    </row>
    <row r="73" spans="1:7" ht="63" hidden="1" x14ac:dyDescent="0.25">
      <c r="A73" s="36" t="s">
        <v>97</v>
      </c>
      <c r="B73" s="29" t="s">
        <v>86</v>
      </c>
      <c r="C73" s="28" t="s">
        <v>88</v>
      </c>
      <c r="D73" s="28" t="s">
        <v>133</v>
      </c>
      <c r="E73" s="34" t="s">
        <v>148</v>
      </c>
      <c r="F73" s="34" t="s">
        <v>110</v>
      </c>
      <c r="G73" s="35">
        <v>0</v>
      </c>
    </row>
    <row r="74" spans="1:7" ht="118.5" customHeight="1" x14ac:dyDescent="0.25">
      <c r="A74" s="31" t="s">
        <v>149</v>
      </c>
      <c r="B74" s="29" t="s">
        <v>86</v>
      </c>
      <c r="C74" s="29" t="s">
        <v>88</v>
      </c>
      <c r="D74" s="29" t="s">
        <v>133</v>
      </c>
      <c r="E74" s="38" t="s">
        <v>150</v>
      </c>
      <c r="F74" s="38"/>
      <c r="G74" s="42">
        <f>G78+G82+G85</f>
        <v>144</v>
      </c>
    </row>
    <row r="75" spans="1:7" ht="31.5" hidden="1" x14ac:dyDescent="0.25">
      <c r="A75" s="32" t="s">
        <v>151</v>
      </c>
      <c r="B75" s="28" t="s">
        <v>86</v>
      </c>
      <c r="C75" s="29" t="s">
        <v>88</v>
      </c>
      <c r="D75" s="29" t="s">
        <v>133</v>
      </c>
      <c r="E75" s="38" t="s">
        <v>152</v>
      </c>
      <c r="F75" s="38"/>
      <c r="G75" s="42">
        <f>G78</f>
        <v>0</v>
      </c>
    </row>
    <row r="76" spans="1:7" ht="63" hidden="1" x14ac:dyDescent="0.25">
      <c r="A76" s="36" t="s">
        <v>153</v>
      </c>
      <c r="B76" s="38" t="s">
        <v>86</v>
      </c>
      <c r="C76" s="28" t="s">
        <v>88</v>
      </c>
      <c r="D76" s="28" t="s">
        <v>133</v>
      </c>
      <c r="E76" s="34" t="s">
        <v>154</v>
      </c>
      <c r="F76" s="34"/>
      <c r="G76" s="35">
        <f>G77</f>
        <v>0</v>
      </c>
    </row>
    <row r="77" spans="1:7" ht="47.25" hidden="1" x14ac:dyDescent="0.25">
      <c r="A77" s="36" t="s">
        <v>155</v>
      </c>
      <c r="B77" s="29" t="s">
        <v>86</v>
      </c>
      <c r="C77" s="28" t="s">
        <v>88</v>
      </c>
      <c r="D77" s="28" t="s">
        <v>133</v>
      </c>
      <c r="E77" s="34" t="s">
        <v>156</v>
      </c>
      <c r="F77" s="34"/>
      <c r="G77" s="35">
        <f>G78</f>
        <v>0</v>
      </c>
    </row>
    <row r="78" spans="1:7" ht="63" hidden="1" x14ac:dyDescent="0.25">
      <c r="A78" s="36" t="s">
        <v>97</v>
      </c>
      <c r="B78" s="29" t="s">
        <v>86</v>
      </c>
      <c r="C78" s="28" t="s">
        <v>88</v>
      </c>
      <c r="D78" s="28" t="s">
        <v>133</v>
      </c>
      <c r="E78" s="34" t="s">
        <v>156</v>
      </c>
      <c r="F78" s="34" t="s">
        <v>110</v>
      </c>
      <c r="G78" s="35">
        <v>0</v>
      </c>
    </row>
    <row r="79" spans="1:7" ht="31.5" x14ac:dyDescent="0.25">
      <c r="A79" s="32" t="s">
        <v>157</v>
      </c>
      <c r="B79" s="28" t="s">
        <v>86</v>
      </c>
      <c r="C79" s="29" t="s">
        <v>88</v>
      </c>
      <c r="D79" s="29" t="s">
        <v>133</v>
      </c>
      <c r="E79" s="29" t="s">
        <v>158</v>
      </c>
      <c r="F79" s="29"/>
      <c r="G79" s="214">
        <f>G82+G85</f>
        <v>144</v>
      </c>
    </row>
    <row r="80" spans="1:7" ht="117.75" customHeight="1" x14ac:dyDescent="0.25">
      <c r="A80" s="210" t="s">
        <v>585</v>
      </c>
      <c r="B80" s="38" t="s">
        <v>86</v>
      </c>
      <c r="C80" s="28" t="s">
        <v>88</v>
      </c>
      <c r="D80" s="28" t="s">
        <v>133</v>
      </c>
      <c r="E80" s="28" t="s">
        <v>159</v>
      </c>
      <c r="F80" s="29"/>
      <c r="G80" s="30">
        <f>G81</f>
        <v>24</v>
      </c>
    </row>
    <row r="81" spans="1:7" ht="93" customHeight="1" x14ac:dyDescent="0.25">
      <c r="A81" s="210" t="s">
        <v>586</v>
      </c>
      <c r="B81" s="29" t="s">
        <v>86</v>
      </c>
      <c r="C81" s="28" t="s">
        <v>88</v>
      </c>
      <c r="D81" s="28" t="s">
        <v>133</v>
      </c>
      <c r="E81" s="28" t="s">
        <v>160</v>
      </c>
      <c r="F81" s="29"/>
      <c r="G81" s="30">
        <f>G82</f>
        <v>24</v>
      </c>
    </row>
    <row r="82" spans="1:7" ht="63" x14ac:dyDescent="0.25">
      <c r="A82" s="36" t="s">
        <v>161</v>
      </c>
      <c r="B82" s="29" t="s">
        <v>86</v>
      </c>
      <c r="C82" s="28" t="s">
        <v>88</v>
      </c>
      <c r="D82" s="28" t="s">
        <v>133</v>
      </c>
      <c r="E82" s="28" t="s">
        <v>160</v>
      </c>
      <c r="F82" s="28" t="s">
        <v>110</v>
      </c>
      <c r="G82" s="30">
        <v>24</v>
      </c>
    </row>
    <row r="83" spans="1:7" ht="157.5" x14ac:dyDescent="0.25">
      <c r="A83" s="27" t="s">
        <v>583</v>
      </c>
      <c r="B83" s="28" t="s">
        <v>86</v>
      </c>
      <c r="C83" s="28" t="s">
        <v>88</v>
      </c>
      <c r="D83" s="28" t="s">
        <v>133</v>
      </c>
      <c r="E83" s="34" t="s">
        <v>529</v>
      </c>
      <c r="F83" s="34"/>
      <c r="G83" s="35">
        <f>G84</f>
        <v>120</v>
      </c>
    </row>
    <row r="84" spans="1:7" ht="141.75" x14ac:dyDescent="0.25">
      <c r="A84" s="27" t="s">
        <v>584</v>
      </c>
      <c r="B84" s="38" t="s">
        <v>86</v>
      </c>
      <c r="C84" s="28" t="s">
        <v>88</v>
      </c>
      <c r="D84" s="28" t="s">
        <v>133</v>
      </c>
      <c r="E84" s="34" t="s">
        <v>162</v>
      </c>
      <c r="F84" s="34"/>
      <c r="G84" s="35">
        <f>G85</f>
        <v>120</v>
      </c>
    </row>
    <row r="85" spans="1:7" ht="63" x14ac:dyDescent="0.25">
      <c r="A85" s="36" t="s">
        <v>495</v>
      </c>
      <c r="B85" s="29" t="s">
        <v>86</v>
      </c>
      <c r="C85" s="28" t="s">
        <v>88</v>
      </c>
      <c r="D85" s="28" t="s">
        <v>133</v>
      </c>
      <c r="E85" s="34" t="s">
        <v>162</v>
      </c>
      <c r="F85" s="34" t="s">
        <v>110</v>
      </c>
      <c r="G85" s="35">
        <f>96+24</f>
        <v>120</v>
      </c>
    </row>
    <row r="86" spans="1:7" ht="110.25" x14ac:dyDescent="0.25">
      <c r="A86" s="31" t="s">
        <v>163</v>
      </c>
      <c r="B86" s="29" t="s">
        <v>86</v>
      </c>
      <c r="C86" s="29" t="s">
        <v>88</v>
      </c>
      <c r="D86" s="29" t="s">
        <v>133</v>
      </c>
      <c r="E86" s="38" t="s">
        <v>164</v>
      </c>
      <c r="F86" s="38"/>
      <c r="G86" s="42">
        <f>G87</f>
        <v>80</v>
      </c>
    </row>
    <row r="87" spans="1:7" ht="173.25" x14ac:dyDescent="0.25">
      <c r="A87" s="31" t="s">
        <v>165</v>
      </c>
      <c r="B87" s="28" t="s">
        <v>86</v>
      </c>
      <c r="C87" s="29" t="s">
        <v>88</v>
      </c>
      <c r="D87" s="29" t="s">
        <v>133</v>
      </c>
      <c r="E87" s="38" t="s">
        <v>166</v>
      </c>
      <c r="F87" s="38"/>
      <c r="G87" s="42">
        <f>G88</f>
        <v>80</v>
      </c>
    </row>
    <row r="88" spans="1:7" ht="299.25" x14ac:dyDescent="0.25">
      <c r="A88" s="36" t="s">
        <v>167</v>
      </c>
      <c r="B88" s="38" t="s">
        <v>86</v>
      </c>
      <c r="C88" s="28" t="s">
        <v>88</v>
      </c>
      <c r="D88" s="28" t="s">
        <v>133</v>
      </c>
      <c r="E88" s="34" t="s">
        <v>168</v>
      </c>
      <c r="F88" s="34"/>
      <c r="G88" s="35">
        <f>G89</f>
        <v>80</v>
      </c>
    </row>
    <row r="89" spans="1:7" ht="63" x14ac:dyDescent="0.25">
      <c r="A89" s="36" t="s">
        <v>97</v>
      </c>
      <c r="B89" s="29" t="s">
        <v>86</v>
      </c>
      <c r="C89" s="28" t="s">
        <v>88</v>
      </c>
      <c r="D89" s="28" t="s">
        <v>133</v>
      </c>
      <c r="E89" s="34" t="s">
        <v>168</v>
      </c>
      <c r="F89" s="34" t="s">
        <v>110</v>
      </c>
      <c r="G89" s="35">
        <v>80</v>
      </c>
    </row>
    <row r="90" spans="1:7" ht="78.75" hidden="1" x14ac:dyDescent="0.25">
      <c r="A90" s="31" t="s">
        <v>169</v>
      </c>
      <c r="B90" s="29" t="s">
        <v>86</v>
      </c>
      <c r="C90" s="28" t="s">
        <v>88</v>
      </c>
      <c r="D90" s="28" t="s">
        <v>133</v>
      </c>
      <c r="E90" s="34" t="s">
        <v>170</v>
      </c>
      <c r="F90" s="34"/>
      <c r="G90" s="35">
        <f>G93</f>
        <v>0</v>
      </c>
    </row>
    <row r="91" spans="1:7" ht="94.5" hidden="1" x14ac:dyDescent="0.25">
      <c r="A91" s="41" t="s">
        <v>171</v>
      </c>
      <c r="B91" s="28" t="s">
        <v>86</v>
      </c>
      <c r="C91" s="28" t="s">
        <v>88</v>
      </c>
      <c r="D91" s="28" t="s">
        <v>133</v>
      </c>
      <c r="E91" s="34" t="s">
        <v>172</v>
      </c>
      <c r="F91" s="34"/>
      <c r="G91" s="35">
        <f>G93</f>
        <v>0</v>
      </c>
    </row>
    <row r="92" spans="1:7" ht="78.75" hidden="1" x14ac:dyDescent="0.25">
      <c r="A92" s="27" t="s">
        <v>173</v>
      </c>
      <c r="B92" s="38" t="s">
        <v>86</v>
      </c>
      <c r="C92" s="28" t="s">
        <v>88</v>
      </c>
      <c r="D92" s="28" t="s">
        <v>133</v>
      </c>
      <c r="E92" s="34" t="s">
        <v>174</v>
      </c>
      <c r="F92" s="34"/>
      <c r="G92" s="35">
        <f>G93</f>
        <v>0</v>
      </c>
    </row>
    <row r="93" spans="1:7" ht="63" hidden="1" x14ac:dyDescent="0.25">
      <c r="A93" s="36" t="s">
        <v>97</v>
      </c>
      <c r="B93" s="29" t="s">
        <v>86</v>
      </c>
      <c r="C93" s="28" t="s">
        <v>88</v>
      </c>
      <c r="D93" s="28" t="s">
        <v>133</v>
      </c>
      <c r="E93" s="34" t="s">
        <v>174</v>
      </c>
      <c r="F93" s="34" t="s">
        <v>110</v>
      </c>
      <c r="G93" s="35"/>
    </row>
    <row r="94" spans="1:7" x14ac:dyDescent="0.25">
      <c r="A94" s="144" t="s">
        <v>125</v>
      </c>
      <c r="B94" s="29" t="s">
        <v>86</v>
      </c>
      <c r="C94" s="28" t="s">
        <v>88</v>
      </c>
      <c r="D94" s="28" t="s">
        <v>133</v>
      </c>
      <c r="E94" s="34" t="s">
        <v>126</v>
      </c>
      <c r="F94" s="34"/>
      <c r="G94" s="35">
        <f>G95</f>
        <v>210</v>
      </c>
    </row>
    <row r="95" spans="1:7" x14ac:dyDescent="0.25">
      <c r="A95" s="144" t="s">
        <v>125</v>
      </c>
      <c r="B95" s="28" t="s">
        <v>86</v>
      </c>
      <c r="C95" s="28" t="s">
        <v>88</v>
      </c>
      <c r="D95" s="28" t="s">
        <v>133</v>
      </c>
      <c r="E95" s="34" t="s">
        <v>138</v>
      </c>
      <c r="F95" s="34"/>
      <c r="G95" s="35">
        <f>G96</f>
        <v>210</v>
      </c>
    </row>
    <row r="96" spans="1:7" ht="31.5" x14ac:dyDescent="0.25">
      <c r="A96" s="33" t="s">
        <v>175</v>
      </c>
      <c r="B96" s="38" t="s">
        <v>86</v>
      </c>
      <c r="C96" s="28" t="s">
        <v>88</v>
      </c>
      <c r="D96" s="28" t="s">
        <v>133</v>
      </c>
      <c r="E96" s="34" t="s">
        <v>176</v>
      </c>
      <c r="F96" s="34"/>
      <c r="G96" s="35">
        <f>G97</f>
        <v>210</v>
      </c>
    </row>
    <row r="97" spans="1:7" ht="31.5" x14ac:dyDescent="0.25">
      <c r="A97" s="33" t="s">
        <v>177</v>
      </c>
      <c r="B97" s="29" t="s">
        <v>86</v>
      </c>
      <c r="C97" s="28" t="s">
        <v>88</v>
      </c>
      <c r="D97" s="28" t="s">
        <v>133</v>
      </c>
      <c r="E97" s="34" t="s">
        <v>178</v>
      </c>
      <c r="F97" s="34"/>
      <c r="G97" s="35">
        <f>G98</f>
        <v>210</v>
      </c>
    </row>
    <row r="98" spans="1:7" ht="63" x14ac:dyDescent="0.25">
      <c r="A98" s="36" t="s">
        <v>97</v>
      </c>
      <c r="B98" s="29" t="s">
        <v>86</v>
      </c>
      <c r="C98" s="28" t="s">
        <v>88</v>
      </c>
      <c r="D98" s="28" t="s">
        <v>133</v>
      </c>
      <c r="E98" s="34" t="s">
        <v>176</v>
      </c>
      <c r="F98" s="34" t="s">
        <v>110</v>
      </c>
      <c r="G98" s="35">
        <v>210</v>
      </c>
    </row>
    <row r="99" spans="1:7" ht="78.75" x14ac:dyDescent="0.25">
      <c r="A99" s="31" t="s">
        <v>331</v>
      </c>
      <c r="B99" s="29" t="s">
        <v>86</v>
      </c>
      <c r="C99" s="28" t="s">
        <v>88</v>
      </c>
      <c r="D99" s="28" t="s">
        <v>133</v>
      </c>
      <c r="E99" s="38" t="s">
        <v>332</v>
      </c>
      <c r="F99" s="38"/>
      <c r="G99" s="42">
        <f>G100</f>
        <v>15</v>
      </c>
    </row>
    <row r="100" spans="1:7" ht="63" x14ac:dyDescent="0.25">
      <c r="A100" s="31" t="s">
        <v>333</v>
      </c>
      <c r="B100" s="28" t="s">
        <v>86</v>
      </c>
      <c r="C100" s="28" t="s">
        <v>88</v>
      </c>
      <c r="D100" s="28" t="s">
        <v>133</v>
      </c>
      <c r="E100" s="38" t="s">
        <v>334</v>
      </c>
      <c r="F100" s="38"/>
      <c r="G100" s="42">
        <f>G101</f>
        <v>15</v>
      </c>
    </row>
    <row r="101" spans="1:7" ht="63" x14ac:dyDescent="0.25">
      <c r="A101" s="41" t="s">
        <v>341</v>
      </c>
      <c r="B101" s="38" t="s">
        <v>86</v>
      </c>
      <c r="C101" s="28" t="s">
        <v>88</v>
      </c>
      <c r="D101" s="28" t="s">
        <v>133</v>
      </c>
      <c r="E101" s="34" t="s">
        <v>342</v>
      </c>
      <c r="F101" s="34"/>
      <c r="G101" s="35">
        <f>G102</f>
        <v>15</v>
      </c>
    </row>
    <row r="102" spans="1:7" ht="94.5" x14ac:dyDescent="0.25">
      <c r="A102" s="41" t="s">
        <v>460</v>
      </c>
      <c r="B102" s="29" t="s">
        <v>86</v>
      </c>
      <c r="C102" s="28" t="s">
        <v>88</v>
      </c>
      <c r="D102" s="28" t="s">
        <v>133</v>
      </c>
      <c r="E102" s="34" t="s">
        <v>344</v>
      </c>
      <c r="F102" s="34"/>
      <c r="G102" s="35">
        <f>G103</f>
        <v>15</v>
      </c>
    </row>
    <row r="103" spans="1:7" ht="47.25" x14ac:dyDescent="0.25">
      <c r="A103" s="36" t="s">
        <v>339</v>
      </c>
      <c r="B103" s="29" t="s">
        <v>86</v>
      </c>
      <c r="C103" s="28" t="s">
        <v>88</v>
      </c>
      <c r="D103" s="28" t="s">
        <v>133</v>
      </c>
      <c r="E103" s="34" t="s">
        <v>344</v>
      </c>
      <c r="F103" s="34" t="s">
        <v>461</v>
      </c>
      <c r="G103" s="35">
        <v>15</v>
      </c>
    </row>
    <row r="104" spans="1:7" ht="78.75" x14ac:dyDescent="0.25">
      <c r="A104" s="31" t="s">
        <v>609</v>
      </c>
      <c r="B104" s="28" t="s">
        <v>86</v>
      </c>
      <c r="C104" s="28" t="s">
        <v>88</v>
      </c>
      <c r="D104" s="28" t="s">
        <v>133</v>
      </c>
      <c r="E104" s="34" t="s">
        <v>170</v>
      </c>
      <c r="F104" s="34"/>
      <c r="G104" s="35">
        <f>G107</f>
        <v>2</v>
      </c>
    </row>
    <row r="105" spans="1:7" ht="94.5" x14ac:dyDescent="0.25">
      <c r="A105" s="41" t="s">
        <v>171</v>
      </c>
      <c r="B105" s="38" t="s">
        <v>86</v>
      </c>
      <c r="C105" s="28" t="s">
        <v>88</v>
      </c>
      <c r="D105" s="28" t="s">
        <v>133</v>
      </c>
      <c r="E105" s="34" t="s">
        <v>172</v>
      </c>
      <c r="F105" s="34"/>
      <c r="G105" s="35">
        <f>G107</f>
        <v>2</v>
      </c>
    </row>
    <row r="106" spans="1:7" ht="78.75" x14ac:dyDescent="0.25">
      <c r="A106" s="27" t="s">
        <v>173</v>
      </c>
      <c r="B106" s="29" t="s">
        <v>86</v>
      </c>
      <c r="C106" s="28" t="s">
        <v>88</v>
      </c>
      <c r="D106" s="28" t="s">
        <v>133</v>
      </c>
      <c r="E106" s="34" t="s">
        <v>174</v>
      </c>
      <c r="F106" s="34"/>
      <c r="G106" s="35">
        <f>G107</f>
        <v>2</v>
      </c>
    </row>
    <row r="107" spans="1:7" ht="63" x14ac:dyDescent="0.25">
      <c r="A107" s="36" t="s">
        <v>97</v>
      </c>
      <c r="B107" s="29" t="s">
        <v>86</v>
      </c>
      <c r="C107" s="28" t="s">
        <v>88</v>
      </c>
      <c r="D107" s="28" t="s">
        <v>133</v>
      </c>
      <c r="E107" s="34" t="s">
        <v>174</v>
      </c>
      <c r="F107" s="34" t="s">
        <v>110</v>
      </c>
      <c r="G107" s="35">
        <v>2</v>
      </c>
    </row>
    <row r="108" spans="1:7" x14ac:dyDescent="0.25">
      <c r="A108" s="37" t="s">
        <v>179</v>
      </c>
      <c r="B108" s="28" t="s">
        <v>86</v>
      </c>
      <c r="C108" s="29" t="s">
        <v>180</v>
      </c>
      <c r="D108" s="29" t="s">
        <v>89</v>
      </c>
      <c r="E108" s="38"/>
      <c r="F108" s="39"/>
      <c r="G108" s="40">
        <f>G109</f>
        <v>266.39999999999998</v>
      </c>
    </row>
    <row r="109" spans="1:7" ht="31.5" x14ac:dyDescent="0.25">
      <c r="A109" s="144" t="s">
        <v>31</v>
      </c>
      <c r="B109" s="38" t="s">
        <v>86</v>
      </c>
      <c r="C109" s="28" t="s">
        <v>180</v>
      </c>
      <c r="D109" s="28" t="s">
        <v>90</v>
      </c>
      <c r="E109" s="34"/>
      <c r="F109" s="43"/>
      <c r="G109" s="44">
        <f>G110</f>
        <v>266.39999999999998</v>
      </c>
    </row>
    <row r="110" spans="1:7" ht="47.25" x14ac:dyDescent="0.25">
      <c r="A110" s="144" t="s">
        <v>181</v>
      </c>
      <c r="B110" s="29" t="s">
        <v>86</v>
      </c>
      <c r="C110" s="28" t="s">
        <v>180</v>
      </c>
      <c r="D110" s="28" t="s">
        <v>90</v>
      </c>
      <c r="E110" s="34" t="s">
        <v>124</v>
      </c>
      <c r="F110" s="43"/>
      <c r="G110" s="44">
        <f>G111</f>
        <v>266.39999999999998</v>
      </c>
    </row>
    <row r="111" spans="1:7" x14ac:dyDescent="0.25">
      <c r="A111" s="144" t="s">
        <v>125</v>
      </c>
      <c r="B111" s="29" t="s">
        <v>86</v>
      </c>
      <c r="C111" s="28" t="s">
        <v>180</v>
      </c>
      <c r="D111" s="28" t="s">
        <v>90</v>
      </c>
      <c r="E111" s="34" t="s">
        <v>126</v>
      </c>
      <c r="F111" s="43"/>
      <c r="G111" s="44">
        <f>G113</f>
        <v>266.39999999999998</v>
      </c>
    </row>
    <row r="112" spans="1:7" x14ac:dyDescent="0.25">
      <c r="A112" s="144" t="s">
        <v>125</v>
      </c>
      <c r="B112" s="28" t="s">
        <v>86</v>
      </c>
      <c r="C112" s="28" t="s">
        <v>180</v>
      </c>
      <c r="D112" s="28" t="s">
        <v>90</v>
      </c>
      <c r="E112" s="34" t="s">
        <v>127</v>
      </c>
      <c r="F112" s="43"/>
      <c r="G112" s="44">
        <f>G113</f>
        <v>266.39999999999998</v>
      </c>
    </row>
    <row r="113" spans="1:7" ht="110.25" x14ac:dyDescent="0.25">
      <c r="A113" s="144" t="s">
        <v>182</v>
      </c>
      <c r="B113" s="38" t="s">
        <v>86</v>
      </c>
      <c r="C113" s="28" t="s">
        <v>180</v>
      </c>
      <c r="D113" s="28" t="s">
        <v>90</v>
      </c>
      <c r="E113" s="34" t="s">
        <v>183</v>
      </c>
      <c r="F113" s="43"/>
      <c r="G113" s="44">
        <f>G114+G115</f>
        <v>266.39999999999998</v>
      </c>
    </row>
    <row r="114" spans="1:7" ht="47.25" x14ac:dyDescent="0.25">
      <c r="A114" s="27" t="s">
        <v>106</v>
      </c>
      <c r="B114" s="29" t="s">
        <v>86</v>
      </c>
      <c r="C114" s="28" t="s">
        <v>180</v>
      </c>
      <c r="D114" s="28" t="s">
        <v>90</v>
      </c>
      <c r="E114" s="34" t="s">
        <v>183</v>
      </c>
      <c r="F114" s="43">
        <v>120</v>
      </c>
      <c r="G114" s="44">
        <v>264.39999999999998</v>
      </c>
    </row>
    <row r="115" spans="1:7" ht="63" x14ac:dyDescent="0.25">
      <c r="A115" s="36" t="s">
        <v>97</v>
      </c>
      <c r="B115" s="29" t="s">
        <v>86</v>
      </c>
      <c r="C115" s="28" t="s">
        <v>180</v>
      </c>
      <c r="D115" s="28" t="s">
        <v>90</v>
      </c>
      <c r="E115" s="34" t="s">
        <v>184</v>
      </c>
      <c r="F115" s="43">
        <v>240</v>
      </c>
      <c r="G115" s="44">
        <v>2</v>
      </c>
    </row>
    <row r="116" spans="1:7" ht="63" x14ac:dyDescent="0.25">
      <c r="A116" s="37" t="s">
        <v>185</v>
      </c>
      <c r="B116" s="29" t="s">
        <v>86</v>
      </c>
      <c r="C116" s="38" t="s">
        <v>90</v>
      </c>
      <c r="D116" s="38" t="s">
        <v>89</v>
      </c>
      <c r="E116" s="38"/>
      <c r="F116" s="38"/>
      <c r="G116" s="42">
        <f>G117+G123</f>
        <v>207.8</v>
      </c>
    </row>
    <row r="117" spans="1:7" ht="33" customHeight="1" x14ac:dyDescent="0.25">
      <c r="A117" s="41" t="s">
        <v>35</v>
      </c>
      <c r="B117" s="29" t="s">
        <v>86</v>
      </c>
      <c r="C117" s="38" t="s">
        <v>90</v>
      </c>
      <c r="D117" s="38" t="s">
        <v>186</v>
      </c>
      <c r="E117" s="38"/>
      <c r="F117" s="38"/>
      <c r="G117" s="42">
        <f>G122</f>
        <v>52.8</v>
      </c>
    </row>
    <row r="118" spans="1:7" ht="63" x14ac:dyDescent="0.25">
      <c r="A118" s="149" t="s">
        <v>141</v>
      </c>
      <c r="B118" s="28" t="s">
        <v>86</v>
      </c>
      <c r="C118" s="34" t="s">
        <v>90</v>
      </c>
      <c r="D118" s="34" t="s">
        <v>186</v>
      </c>
      <c r="E118" s="38" t="s">
        <v>142</v>
      </c>
      <c r="F118" s="38"/>
      <c r="G118" s="42">
        <f>G119</f>
        <v>52.8</v>
      </c>
    </row>
    <row r="119" spans="1:7" ht="173.25" x14ac:dyDescent="0.25">
      <c r="A119" s="218" t="s">
        <v>574</v>
      </c>
      <c r="B119" s="38" t="s">
        <v>86</v>
      </c>
      <c r="C119" s="34" t="s">
        <v>90</v>
      </c>
      <c r="D119" s="34" t="s">
        <v>186</v>
      </c>
      <c r="E119" s="38" t="s">
        <v>496</v>
      </c>
      <c r="F119" s="38"/>
      <c r="G119" s="42">
        <f>G122</f>
        <v>52.8</v>
      </c>
    </row>
    <row r="120" spans="1:7" ht="84" customHeight="1" x14ac:dyDescent="0.25">
      <c r="A120" s="219" t="s">
        <v>501</v>
      </c>
      <c r="B120" s="29" t="s">
        <v>86</v>
      </c>
      <c r="C120" s="34" t="s">
        <v>90</v>
      </c>
      <c r="D120" s="34" t="s">
        <v>186</v>
      </c>
      <c r="E120" s="34" t="s">
        <v>497</v>
      </c>
      <c r="F120" s="34"/>
      <c r="G120" s="35">
        <f>G122</f>
        <v>52.8</v>
      </c>
    </row>
    <row r="121" spans="1:7" ht="63" x14ac:dyDescent="0.25">
      <c r="A121" s="219" t="s">
        <v>573</v>
      </c>
      <c r="B121" s="29" t="s">
        <v>86</v>
      </c>
      <c r="C121" s="34" t="s">
        <v>90</v>
      </c>
      <c r="D121" s="34" t="s">
        <v>186</v>
      </c>
      <c r="E121" s="34" t="s">
        <v>498</v>
      </c>
      <c r="F121" s="34"/>
      <c r="G121" s="35">
        <f>G122</f>
        <v>52.8</v>
      </c>
    </row>
    <row r="122" spans="1:7" ht="63" x14ac:dyDescent="0.25">
      <c r="A122" s="36" t="s">
        <v>97</v>
      </c>
      <c r="B122" s="28" t="s">
        <v>86</v>
      </c>
      <c r="C122" s="34" t="s">
        <v>90</v>
      </c>
      <c r="D122" s="34" t="s">
        <v>186</v>
      </c>
      <c r="E122" s="34" t="s">
        <v>497</v>
      </c>
      <c r="F122" s="34" t="s">
        <v>110</v>
      </c>
      <c r="G122" s="35">
        <v>52.8</v>
      </c>
    </row>
    <row r="123" spans="1:7" ht="31.5" x14ac:dyDescent="0.25">
      <c r="A123" s="31" t="s">
        <v>37</v>
      </c>
      <c r="B123" s="29" t="s">
        <v>86</v>
      </c>
      <c r="C123" s="38" t="s">
        <v>90</v>
      </c>
      <c r="D123" s="38" t="s">
        <v>187</v>
      </c>
      <c r="E123" s="38"/>
      <c r="F123" s="38"/>
      <c r="G123" s="42">
        <f>G128</f>
        <v>155</v>
      </c>
    </row>
    <row r="124" spans="1:7" ht="63" x14ac:dyDescent="0.25">
      <c r="A124" s="149" t="s">
        <v>188</v>
      </c>
      <c r="B124" s="38" t="s">
        <v>86</v>
      </c>
      <c r="C124" s="38" t="s">
        <v>90</v>
      </c>
      <c r="D124" s="38" t="s">
        <v>187</v>
      </c>
      <c r="E124" s="38" t="s">
        <v>142</v>
      </c>
      <c r="F124" s="34"/>
      <c r="G124" s="42">
        <f>G125</f>
        <v>155</v>
      </c>
    </row>
    <row r="125" spans="1:7" ht="173.25" x14ac:dyDescent="0.25">
      <c r="A125" s="218" t="s">
        <v>572</v>
      </c>
      <c r="B125" s="29" t="s">
        <v>86</v>
      </c>
      <c r="C125" s="38" t="s">
        <v>90</v>
      </c>
      <c r="D125" s="38" t="s">
        <v>187</v>
      </c>
      <c r="E125" s="38" t="s">
        <v>496</v>
      </c>
      <c r="F125" s="34"/>
      <c r="G125" s="42">
        <f>G126</f>
        <v>155</v>
      </c>
    </row>
    <row r="126" spans="1:7" ht="63" x14ac:dyDescent="0.25">
      <c r="A126" s="219" t="s">
        <v>189</v>
      </c>
      <c r="B126" s="34" t="s">
        <v>86</v>
      </c>
      <c r="C126" s="34" t="s">
        <v>90</v>
      </c>
      <c r="D126" s="34" t="s">
        <v>187</v>
      </c>
      <c r="E126" s="34" t="s">
        <v>499</v>
      </c>
      <c r="F126" s="34"/>
      <c r="G126" s="35">
        <f>G127</f>
        <v>155</v>
      </c>
    </row>
    <row r="127" spans="1:7" ht="47.25" x14ac:dyDescent="0.25">
      <c r="A127" s="219" t="s">
        <v>190</v>
      </c>
      <c r="B127" s="28" t="s">
        <v>86</v>
      </c>
      <c r="C127" s="34" t="s">
        <v>90</v>
      </c>
      <c r="D127" s="34" t="s">
        <v>187</v>
      </c>
      <c r="E127" s="34" t="s">
        <v>500</v>
      </c>
      <c r="F127" s="38"/>
      <c r="G127" s="35">
        <f>G128</f>
        <v>155</v>
      </c>
    </row>
    <row r="128" spans="1:7" ht="63" x14ac:dyDescent="0.25">
      <c r="A128" s="36" t="s">
        <v>97</v>
      </c>
      <c r="B128" s="28" t="s">
        <v>86</v>
      </c>
      <c r="C128" s="34" t="s">
        <v>90</v>
      </c>
      <c r="D128" s="34" t="s">
        <v>187</v>
      </c>
      <c r="E128" s="34" t="s">
        <v>500</v>
      </c>
      <c r="F128" s="34" t="s">
        <v>110</v>
      </c>
      <c r="G128" s="35">
        <v>155</v>
      </c>
    </row>
    <row r="129" spans="1:9" ht="31.5" x14ac:dyDescent="0.25">
      <c r="A129" s="37" t="s">
        <v>191</v>
      </c>
      <c r="B129" s="28" t="s">
        <v>86</v>
      </c>
      <c r="C129" s="29" t="s">
        <v>100</v>
      </c>
      <c r="D129" s="29" t="s">
        <v>89</v>
      </c>
      <c r="E129" s="38"/>
      <c r="F129" s="38"/>
      <c r="G129" s="42">
        <f>G130+G173</f>
        <v>2220.1000000000004</v>
      </c>
    </row>
    <row r="130" spans="1:9" ht="31.5" x14ac:dyDescent="0.25">
      <c r="A130" s="149" t="s">
        <v>192</v>
      </c>
      <c r="B130" s="38" t="s">
        <v>86</v>
      </c>
      <c r="C130" s="29" t="s">
        <v>100</v>
      </c>
      <c r="D130" s="29" t="s">
        <v>186</v>
      </c>
      <c r="E130" s="34"/>
      <c r="F130" s="34"/>
      <c r="G130" s="42">
        <f>G131+G160+G165</f>
        <v>1960.1000000000001</v>
      </c>
    </row>
    <row r="131" spans="1:9" ht="141.75" x14ac:dyDescent="0.25">
      <c r="A131" s="149" t="s">
        <v>193</v>
      </c>
      <c r="B131" s="29" t="s">
        <v>86</v>
      </c>
      <c r="C131" s="29" t="s">
        <v>100</v>
      </c>
      <c r="D131" s="29" t="s">
        <v>186</v>
      </c>
      <c r="E131" s="38" t="s">
        <v>194</v>
      </c>
      <c r="F131" s="38"/>
      <c r="G131" s="42">
        <f>G135+G149+G151+G155+G169+G172</f>
        <v>1732.1000000000001</v>
      </c>
      <c r="I131" s="146">
        <f>G130-'приложение 3'!D36</f>
        <v>0</v>
      </c>
    </row>
    <row r="132" spans="1:9" ht="47.25" x14ac:dyDescent="0.25">
      <c r="A132" s="218" t="s">
        <v>195</v>
      </c>
      <c r="B132" s="29" t="s">
        <v>86</v>
      </c>
      <c r="C132" s="29" t="s">
        <v>100</v>
      </c>
      <c r="D132" s="29" t="s">
        <v>186</v>
      </c>
      <c r="E132" s="38" t="s">
        <v>196</v>
      </c>
      <c r="F132" s="38"/>
      <c r="G132" s="42">
        <f>G135</f>
        <v>266.40000000000003</v>
      </c>
    </row>
    <row r="133" spans="1:9" ht="94.5" x14ac:dyDescent="0.25">
      <c r="A133" s="41" t="s">
        <v>197</v>
      </c>
      <c r="B133" s="28" t="s">
        <v>86</v>
      </c>
      <c r="C133" s="28" t="s">
        <v>100</v>
      </c>
      <c r="D133" s="28" t="s">
        <v>186</v>
      </c>
      <c r="E133" s="34" t="s">
        <v>198</v>
      </c>
      <c r="F133" s="34"/>
      <c r="G133" s="35">
        <f>G134</f>
        <v>266.40000000000003</v>
      </c>
    </row>
    <row r="134" spans="1:9" ht="78.75" x14ac:dyDescent="0.25">
      <c r="A134" s="41" t="s">
        <v>199</v>
      </c>
      <c r="B134" s="38" t="s">
        <v>86</v>
      </c>
      <c r="C134" s="28" t="s">
        <v>100</v>
      </c>
      <c r="D134" s="28" t="s">
        <v>186</v>
      </c>
      <c r="E134" s="34" t="s">
        <v>200</v>
      </c>
      <c r="F134" s="34"/>
      <c r="G134" s="35">
        <f>G135</f>
        <v>266.40000000000003</v>
      </c>
    </row>
    <row r="135" spans="1:9" ht="63" x14ac:dyDescent="0.25">
      <c r="A135" s="36" t="s">
        <v>97</v>
      </c>
      <c r="B135" s="29" t="s">
        <v>86</v>
      </c>
      <c r="C135" s="28" t="s">
        <v>100</v>
      </c>
      <c r="D135" s="28" t="s">
        <v>186</v>
      </c>
      <c r="E135" s="34" t="s">
        <v>200</v>
      </c>
      <c r="F135" s="34" t="s">
        <v>110</v>
      </c>
      <c r="G135" s="35">
        <f>267.1-0.7</f>
        <v>266.40000000000003</v>
      </c>
    </row>
    <row r="136" spans="1:9" ht="78.75" hidden="1" x14ac:dyDescent="0.25">
      <c r="A136" s="218" t="s">
        <v>201</v>
      </c>
      <c r="B136" s="29" t="s">
        <v>86</v>
      </c>
      <c r="C136" s="29" t="s">
        <v>100</v>
      </c>
      <c r="D136" s="29" t="s">
        <v>186</v>
      </c>
      <c r="E136" s="38" t="s">
        <v>202</v>
      </c>
      <c r="F136" s="38"/>
      <c r="G136" s="42">
        <f>G139+G142</f>
        <v>0</v>
      </c>
    </row>
    <row r="137" spans="1:9" ht="110.25" hidden="1" x14ac:dyDescent="0.25">
      <c r="A137" s="41" t="s">
        <v>203</v>
      </c>
      <c r="B137" s="28" t="s">
        <v>86</v>
      </c>
      <c r="C137" s="28" t="s">
        <v>100</v>
      </c>
      <c r="D137" s="28" t="s">
        <v>186</v>
      </c>
      <c r="E137" s="34" t="s">
        <v>204</v>
      </c>
      <c r="F137" s="34"/>
      <c r="G137" s="35">
        <f>G139</f>
        <v>0</v>
      </c>
    </row>
    <row r="138" spans="1:9" ht="94.5" hidden="1" x14ac:dyDescent="0.25">
      <c r="A138" s="41" t="s">
        <v>205</v>
      </c>
      <c r="B138" s="38" t="s">
        <v>86</v>
      </c>
      <c r="C138" s="28" t="s">
        <v>100</v>
      </c>
      <c r="D138" s="28" t="s">
        <v>186</v>
      </c>
      <c r="E138" s="34" t="s">
        <v>206</v>
      </c>
      <c r="F138" s="34"/>
      <c r="G138" s="35">
        <f>G139</f>
        <v>0</v>
      </c>
    </row>
    <row r="139" spans="1:9" ht="63" hidden="1" x14ac:dyDescent="0.25">
      <c r="A139" s="36" t="s">
        <v>97</v>
      </c>
      <c r="B139" s="29" t="s">
        <v>86</v>
      </c>
      <c r="C139" s="28" t="s">
        <v>100</v>
      </c>
      <c r="D139" s="28" t="s">
        <v>186</v>
      </c>
      <c r="E139" s="34" t="s">
        <v>206</v>
      </c>
      <c r="F139" s="34" t="s">
        <v>110</v>
      </c>
      <c r="G139" s="35">
        <v>0</v>
      </c>
    </row>
    <row r="140" spans="1:9" ht="63" hidden="1" x14ac:dyDescent="0.25">
      <c r="A140" s="41" t="s">
        <v>207</v>
      </c>
      <c r="B140" s="29" t="s">
        <v>86</v>
      </c>
      <c r="C140" s="28" t="s">
        <v>100</v>
      </c>
      <c r="D140" s="28" t="s">
        <v>186</v>
      </c>
      <c r="E140" s="34" t="s">
        <v>208</v>
      </c>
      <c r="F140" s="34"/>
      <c r="G140" s="35">
        <f>G142</f>
        <v>0</v>
      </c>
    </row>
    <row r="141" spans="1:9" ht="47.25" hidden="1" x14ac:dyDescent="0.25">
      <c r="A141" s="41" t="s">
        <v>209</v>
      </c>
      <c r="B141" s="28" t="s">
        <v>86</v>
      </c>
      <c r="C141" s="28" t="s">
        <v>100</v>
      </c>
      <c r="D141" s="28" t="s">
        <v>186</v>
      </c>
      <c r="E141" s="34" t="s">
        <v>208</v>
      </c>
      <c r="F141" s="34"/>
      <c r="G141" s="35">
        <v>0</v>
      </c>
    </row>
    <row r="142" spans="1:9" ht="63" hidden="1" x14ac:dyDescent="0.25">
      <c r="A142" s="36" t="s">
        <v>97</v>
      </c>
      <c r="B142" s="38" t="s">
        <v>86</v>
      </c>
      <c r="C142" s="28" t="s">
        <v>100</v>
      </c>
      <c r="D142" s="28" t="s">
        <v>186</v>
      </c>
      <c r="E142" s="34" t="s">
        <v>208</v>
      </c>
      <c r="F142" s="34" t="s">
        <v>110</v>
      </c>
      <c r="G142" s="35">
        <v>0</v>
      </c>
    </row>
    <row r="143" spans="1:9" ht="63" x14ac:dyDescent="0.25">
      <c r="A143" s="32" t="s">
        <v>210</v>
      </c>
      <c r="B143" s="29" t="s">
        <v>86</v>
      </c>
      <c r="C143" s="29" t="s">
        <v>100</v>
      </c>
      <c r="D143" s="29" t="s">
        <v>186</v>
      </c>
      <c r="E143" s="38" t="s">
        <v>202</v>
      </c>
      <c r="F143" s="38"/>
      <c r="G143" s="42">
        <f>G146+G149+G151</f>
        <v>665.7</v>
      </c>
    </row>
    <row r="144" spans="1:9" ht="47.25" hidden="1" x14ac:dyDescent="0.25">
      <c r="A144" s="36" t="s">
        <v>211</v>
      </c>
      <c r="B144" s="29" t="s">
        <v>86</v>
      </c>
      <c r="C144" s="28" t="s">
        <v>100</v>
      </c>
      <c r="D144" s="28" t="s">
        <v>186</v>
      </c>
      <c r="E144" s="34" t="s">
        <v>204</v>
      </c>
      <c r="F144" s="34"/>
      <c r="G144" s="35">
        <f>G145</f>
        <v>0</v>
      </c>
    </row>
    <row r="145" spans="1:7" ht="31.5" hidden="1" x14ac:dyDescent="0.25">
      <c r="A145" s="36" t="s">
        <v>212</v>
      </c>
      <c r="B145" s="28" t="s">
        <v>86</v>
      </c>
      <c r="C145" s="28" t="s">
        <v>100</v>
      </c>
      <c r="D145" s="28" t="s">
        <v>186</v>
      </c>
      <c r="E145" s="34" t="s">
        <v>213</v>
      </c>
      <c r="F145" s="34"/>
      <c r="G145" s="35">
        <f>G146</f>
        <v>0</v>
      </c>
    </row>
    <row r="146" spans="1:7" ht="63" hidden="1" x14ac:dyDescent="0.25">
      <c r="A146" s="36" t="s">
        <v>97</v>
      </c>
      <c r="B146" s="38" t="s">
        <v>86</v>
      </c>
      <c r="C146" s="28" t="s">
        <v>100</v>
      </c>
      <c r="D146" s="28" t="s">
        <v>186</v>
      </c>
      <c r="E146" s="34" t="s">
        <v>213</v>
      </c>
      <c r="F146" s="34" t="s">
        <v>110</v>
      </c>
      <c r="G146" s="35">
        <v>0</v>
      </c>
    </row>
    <row r="147" spans="1:7" ht="47.25" x14ac:dyDescent="0.25">
      <c r="A147" s="41" t="s">
        <v>214</v>
      </c>
      <c r="B147" s="29" t="s">
        <v>86</v>
      </c>
      <c r="C147" s="28" t="s">
        <v>100</v>
      </c>
      <c r="D147" s="28" t="s">
        <v>186</v>
      </c>
      <c r="E147" s="34" t="s">
        <v>204</v>
      </c>
      <c r="F147" s="34"/>
      <c r="G147" s="35">
        <f>G148</f>
        <v>64</v>
      </c>
    </row>
    <row r="148" spans="1:7" ht="31.5" x14ac:dyDescent="0.25">
      <c r="A148" s="36" t="s">
        <v>215</v>
      </c>
      <c r="B148" s="29" t="s">
        <v>86</v>
      </c>
      <c r="C148" s="28" t="s">
        <v>100</v>
      </c>
      <c r="D148" s="28" t="s">
        <v>186</v>
      </c>
      <c r="E148" s="34" t="s">
        <v>216</v>
      </c>
      <c r="F148" s="34"/>
      <c r="G148" s="35">
        <f>G149</f>
        <v>64</v>
      </c>
    </row>
    <row r="149" spans="1:7" ht="63" x14ac:dyDescent="0.25">
      <c r="A149" s="36" t="s">
        <v>97</v>
      </c>
      <c r="B149" s="28" t="s">
        <v>86</v>
      </c>
      <c r="C149" s="28" t="s">
        <v>100</v>
      </c>
      <c r="D149" s="28" t="s">
        <v>186</v>
      </c>
      <c r="E149" s="34" t="s">
        <v>216</v>
      </c>
      <c r="F149" s="34" t="s">
        <v>110</v>
      </c>
      <c r="G149" s="35">
        <v>64</v>
      </c>
    </row>
    <row r="150" spans="1:7" ht="47.25" x14ac:dyDescent="0.25">
      <c r="A150" s="41" t="s">
        <v>214</v>
      </c>
      <c r="B150" s="38" t="s">
        <v>86</v>
      </c>
      <c r="C150" s="28" t="s">
        <v>100</v>
      </c>
      <c r="D150" s="28" t="s">
        <v>186</v>
      </c>
      <c r="E150" s="34" t="s">
        <v>216</v>
      </c>
      <c r="F150" s="34"/>
      <c r="G150" s="35">
        <f>G151</f>
        <v>601.70000000000005</v>
      </c>
    </row>
    <row r="151" spans="1:7" ht="63" x14ac:dyDescent="0.25">
      <c r="A151" s="152" t="s">
        <v>97</v>
      </c>
      <c r="B151" s="29" t="s">
        <v>86</v>
      </c>
      <c r="C151" s="28" t="s">
        <v>100</v>
      </c>
      <c r="D151" s="28" t="s">
        <v>186</v>
      </c>
      <c r="E151" s="34" t="s">
        <v>216</v>
      </c>
      <c r="F151" s="34" t="s">
        <v>110</v>
      </c>
      <c r="G151" s="35">
        <v>601.70000000000005</v>
      </c>
    </row>
    <row r="152" spans="1:7" ht="63" x14ac:dyDescent="0.25">
      <c r="A152" s="149" t="s">
        <v>217</v>
      </c>
      <c r="B152" s="29" t="s">
        <v>86</v>
      </c>
      <c r="C152" s="29" t="s">
        <v>100</v>
      </c>
      <c r="D152" s="29" t="s">
        <v>186</v>
      </c>
      <c r="E152" s="38" t="s">
        <v>218</v>
      </c>
      <c r="F152" s="38"/>
      <c r="G152" s="42">
        <f>G155</f>
        <v>400</v>
      </c>
    </row>
    <row r="153" spans="1:7" ht="78.75" x14ac:dyDescent="0.25">
      <c r="A153" s="41" t="s">
        <v>219</v>
      </c>
      <c r="B153" s="28" t="s">
        <v>86</v>
      </c>
      <c r="C153" s="28" t="s">
        <v>100</v>
      </c>
      <c r="D153" s="28" t="s">
        <v>186</v>
      </c>
      <c r="E153" s="34" t="s">
        <v>220</v>
      </c>
      <c r="F153" s="34"/>
      <c r="G153" s="35">
        <f>G154</f>
        <v>400</v>
      </c>
    </row>
    <row r="154" spans="1:7" ht="63" x14ac:dyDescent="0.25">
      <c r="A154" s="41" t="s">
        <v>221</v>
      </c>
      <c r="B154" s="38" t="s">
        <v>86</v>
      </c>
      <c r="C154" s="28" t="s">
        <v>100</v>
      </c>
      <c r="D154" s="28" t="s">
        <v>186</v>
      </c>
      <c r="E154" s="34" t="s">
        <v>222</v>
      </c>
      <c r="F154" s="34"/>
      <c r="G154" s="35">
        <f>G155</f>
        <v>400</v>
      </c>
    </row>
    <row r="155" spans="1:7" ht="63" x14ac:dyDescent="0.25">
      <c r="A155" s="36" t="s">
        <v>97</v>
      </c>
      <c r="B155" s="29" t="s">
        <v>86</v>
      </c>
      <c r="C155" s="28" t="s">
        <v>100</v>
      </c>
      <c r="D155" s="28" t="s">
        <v>186</v>
      </c>
      <c r="E155" s="34" t="s">
        <v>222</v>
      </c>
      <c r="F155" s="34" t="s">
        <v>110</v>
      </c>
      <c r="G155" s="35">
        <v>400</v>
      </c>
    </row>
    <row r="156" spans="1:7" ht="110.25" x14ac:dyDescent="0.25">
      <c r="A156" s="31" t="s">
        <v>223</v>
      </c>
      <c r="B156" s="29" t="s">
        <v>86</v>
      </c>
      <c r="C156" s="29" t="s">
        <v>100</v>
      </c>
      <c r="D156" s="29" t="s">
        <v>186</v>
      </c>
      <c r="E156" s="38" t="s">
        <v>150</v>
      </c>
      <c r="F156" s="38"/>
      <c r="G156" s="42">
        <f>G157</f>
        <v>228</v>
      </c>
    </row>
    <row r="157" spans="1:7" ht="157.5" x14ac:dyDescent="0.25">
      <c r="A157" s="220" t="s">
        <v>580</v>
      </c>
      <c r="B157" s="28" t="s">
        <v>86</v>
      </c>
      <c r="C157" s="29" t="s">
        <v>100</v>
      </c>
      <c r="D157" s="29" t="s">
        <v>186</v>
      </c>
      <c r="E157" s="38" t="s">
        <v>224</v>
      </c>
      <c r="F157" s="38"/>
      <c r="G157" s="42">
        <f>G158</f>
        <v>228</v>
      </c>
    </row>
    <row r="158" spans="1:7" ht="47.25" x14ac:dyDescent="0.25">
      <c r="A158" s="210" t="s">
        <v>581</v>
      </c>
      <c r="B158" s="38" t="s">
        <v>86</v>
      </c>
      <c r="C158" s="28" t="s">
        <v>100</v>
      </c>
      <c r="D158" s="28" t="s">
        <v>186</v>
      </c>
      <c r="E158" s="34" t="s">
        <v>225</v>
      </c>
      <c r="F158" s="34"/>
      <c r="G158" s="35">
        <f>G159</f>
        <v>228</v>
      </c>
    </row>
    <row r="159" spans="1:7" ht="31.5" x14ac:dyDescent="0.25">
      <c r="A159" s="41" t="s">
        <v>582</v>
      </c>
      <c r="B159" s="29" t="s">
        <v>86</v>
      </c>
      <c r="C159" s="28" t="s">
        <v>100</v>
      </c>
      <c r="D159" s="28" t="s">
        <v>186</v>
      </c>
      <c r="E159" s="34" t="s">
        <v>226</v>
      </c>
      <c r="F159" s="34"/>
      <c r="G159" s="35">
        <f>G160</f>
        <v>228</v>
      </c>
    </row>
    <row r="160" spans="1:7" ht="63" x14ac:dyDescent="0.25">
      <c r="A160" s="36" t="s">
        <v>97</v>
      </c>
      <c r="B160" s="29" t="s">
        <v>86</v>
      </c>
      <c r="C160" s="28" t="s">
        <v>100</v>
      </c>
      <c r="D160" s="28" t="s">
        <v>186</v>
      </c>
      <c r="E160" s="34" t="s">
        <v>226</v>
      </c>
      <c r="F160" s="34" t="s">
        <v>110</v>
      </c>
      <c r="G160" s="35">
        <f>248.3-21+0.7</f>
        <v>228</v>
      </c>
    </row>
    <row r="161" spans="1:7" ht="173.25" hidden="1" x14ac:dyDescent="0.25">
      <c r="A161" s="32" t="s">
        <v>227</v>
      </c>
      <c r="B161" s="28" t="s">
        <v>86</v>
      </c>
      <c r="C161" s="28" t="s">
        <v>100</v>
      </c>
      <c r="D161" s="28" t="s">
        <v>186</v>
      </c>
      <c r="E161" s="39" t="s">
        <v>228</v>
      </c>
      <c r="F161" s="39"/>
      <c r="G161" s="40">
        <f>G162</f>
        <v>0</v>
      </c>
    </row>
    <row r="162" spans="1:7" ht="173.25" hidden="1" x14ac:dyDescent="0.25">
      <c r="A162" s="31" t="s">
        <v>229</v>
      </c>
      <c r="B162" s="38" t="s">
        <v>86</v>
      </c>
      <c r="C162" s="28" t="s">
        <v>100</v>
      </c>
      <c r="D162" s="28" t="s">
        <v>186</v>
      </c>
      <c r="E162" s="39" t="s">
        <v>230</v>
      </c>
      <c r="F162" s="39"/>
      <c r="G162" s="40">
        <f>G163</f>
        <v>0</v>
      </c>
    </row>
    <row r="163" spans="1:7" ht="157.5" hidden="1" x14ac:dyDescent="0.25">
      <c r="A163" s="36" t="s">
        <v>231</v>
      </c>
      <c r="B163" s="29" t="s">
        <v>86</v>
      </c>
      <c r="C163" s="28" t="s">
        <v>100</v>
      </c>
      <c r="D163" s="28" t="s">
        <v>186</v>
      </c>
      <c r="E163" s="43" t="s">
        <v>232</v>
      </c>
      <c r="F163" s="43"/>
      <c r="G163" s="44">
        <f>G164</f>
        <v>0</v>
      </c>
    </row>
    <row r="164" spans="1:7" ht="157.5" hidden="1" x14ac:dyDescent="0.25">
      <c r="A164" s="36" t="s">
        <v>233</v>
      </c>
      <c r="B164" s="29" t="s">
        <v>86</v>
      </c>
      <c r="C164" s="28" t="s">
        <v>100</v>
      </c>
      <c r="D164" s="28" t="s">
        <v>186</v>
      </c>
      <c r="E164" s="43" t="s">
        <v>234</v>
      </c>
      <c r="F164" s="43"/>
      <c r="G164" s="44">
        <f>G165</f>
        <v>0</v>
      </c>
    </row>
    <row r="165" spans="1:7" ht="63" hidden="1" x14ac:dyDescent="0.25">
      <c r="A165" s="36" t="s">
        <v>97</v>
      </c>
      <c r="B165" s="28" t="s">
        <v>86</v>
      </c>
      <c r="C165" s="28" t="s">
        <v>100</v>
      </c>
      <c r="D165" s="28" t="s">
        <v>186</v>
      </c>
      <c r="E165" s="43" t="s">
        <v>234</v>
      </c>
      <c r="F165" s="43">
        <v>240</v>
      </c>
      <c r="G165" s="44">
        <v>0</v>
      </c>
    </row>
    <row r="166" spans="1:7" ht="78.75" x14ac:dyDescent="0.25">
      <c r="A166" s="218" t="s">
        <v>201</v>
      </c>
      <c r="B166" s="28" t="s">
        <v>86</v>
      </c>
      <c r="C166" s="28" t="s">
        <v>100</v>
      </c>
      <c r="D166" s="28" t="s">
        <v>186</v>
      </c>
      <c r="E166" s="34" t="s">
        <v>462</v>
      </c>
      <c r="F166" s="34"/>
      <c r="G166" s="35">
        <f>G169+G172</f>
        <v>400</v>
      </c>
    </row>
    <row r="167" spans="1:7" ht="110.25" x14ac:dyDescent="0.25">
      <c r="A167" s="41" t="s">
        <v>203</v>
      </c>
      <c r="B167" s="38" t="s">
        <v>86</v>
      </c>
      <c r="C167" s="28" t="s">
        <v>100</v>
      </c>
      <c r="D167" s="28" t="s">
        <v>186</v>
      </c>
      <c r="E167" s="34" t="s">
        <v>463</v>
      </c>
      <c r="F167" s="34"/>
      <c r="G167" s="35">
        <f>G168</f>
        <v>100</v>
      </c>
    </row>
    <row r="168" spans="1:7" ht="94.5" x14ac:dyDescent="0.25">
      <c r="A168" s="41" t="s">
        <v>205</v>
      </c>
      <c r="B168" s="29" t="s">
        <v>86</v>
      </c>
      <c r="C168" s="28" t="s">
        <v>100</v>
      </c>
      <c r="D168" s="28" t="s">
        <v>186</v>
      </c>
      <c r="E168" s="34" t="s">
        <v>464</v>
      </c>
      <c r="F168" s="34"/>
      <c r="G168" s="35">
        <f>G169</f>
        <v>100</v>
      </c>
    </row>
    <row r="169" spans="1:7" ht="63" x14ac:dyDescent="0.25">
      <c r="A169" s="36" t="s">
        <v>97</v>
      </c>
      <c r="B169" s="28" t="s">
        <v>86</v>
      </c>
      <c r="C169" s="28" t="s">
        <v>100</v>
      </c>
      <c r="D169" s="28" t="s">
        <v>186</v>
      </c>
      <c r="E169" s="34" t="s">
        <v>464</v>
      </c>
      <c r="F169" s="34" t="s">
        <v>110</v>
      </c>
      <c r="G169" s="35">
        <v>100</v>
      </c>
    </row>
    <row r="170" spans="1:7" ht="63" x14ac:dyDescent="0.25">
      <c r="A170" s="41" t="s">
        <v>207</v>
      </c>
      <c r="B170" s="29" t="s">
        <v>86</v>
      </c>
      <c r="C170" s="28" t="s">
        <v>100</v>
      </c>
      <c r="D170" s="28" t="s">
        <v>186</v>
      </c>
      <c r="E170" s="34" t="s">
        <v>466</v>
      </c>
      <c r="F170" s="34"/>
      <c r="G170" s="35">
        <f>G172</f>
        <v>300</v>
      </c>
    </row>
    <row r="171" spans="1:7" ht="47.25" x14ac:dyDescent="0.25">
      <c r="A171" s="41" t="s">
        <v>209</v>
      </c>
      <c r="B171" s="28" t="s">
        <v>86</v>
      </c>
      <c r="C171" s="28" t="s">
        <v>100</v>
      </c>
      <c r="D171" s="28" t="s">
        <v>186</v>
      </c>
      <c r="E171" s="34" t="s">
        <v>465</v>
      </c>
      <c r="F171" s="34"/>
      <c r="G171" s="35">
        <f>G172</f>
        <v>300</v>
      </c>
    </row>
    <row r="172" spans="1:7" ht="63" x14ac:dyDescent="0.25">
      <c r="A172" s="36" t="s">
        <v>97</v>
      </c>
      <c r="B172" s="38" t="s">
        <v>86</v>
      </c>
      <c r="C172" s="28" t="s">
        <v>100</v>
      </c>
      <c r="D172" s="28" t="s">
        <v>186</v>
      </c>
      <c r="E172" s="34" t="s">
        <v>465</v>
      </c>
      <c r="F172" s="34" t="s">
        <v>110</v>
      </c>
      <c r="G172" s="35">
        <v>300</v>
      </c>
    </row>
    <row r="173" spans="1:7" ht="31.5" x14ac:dyDescent="0.25">
      <c r="A173" s="149" t="s">
        <v>43</v>
      </c>
      <c r="B173" s="38" t="s">
        <v>86</v>
      </c>
      <c r="C173" s="29" t="s">
        <v>100</v>
      </c>
      <c r="D173" s="29" t="s">
        <v>235</v>
      </c>
      <c r="E173" s="38"/>
      <c r="F173" s="38"/>
      <c r="G173" s="42">
        <f>G178+G181+G185</f>
        <v>260</v>
      </c>
    </row>
    <row r="174" spans="1:7" ht="110.25" x14ac:dyDescent="0.25">
      <c r="A174" s="149" t="s">
        <v>236</v>
      </c>
      <c r="B174" s="29" t="s">
        <v>86</v>
      </c>
      <c r="C174" s="38" t="s">
        <v>100</v>
      </c>
      <c r="D174" s="38" t="s">
        <v>235</v>
      </c>
      <c r="E174" s="38" t="s">
        <v>164</v>
      </c>
      <c r="F174" s="38"/>
      <c r="G174" s="42">
        <f>G175</f>
        <v>150</v>
      </c>
    </row>
    <row r="175" spans="1:7" ht="189" x14ac:dyDescent="0.25">
      <c r="A175" s="218" t="s">
        <v>237</v>
      </c>
      <c r="B175" s="29" t="s">
        <v>86</v>
      </c>
      <c r="C175" s="38" t="s">
        <v>100</v>
      </c>
      <c r="D175" s="38" t="s">
        <v>235</v>
      </c>
      <c r="E175" s="38" t="s">
        <v>238</v>
      </c>
      <c r="F175" s="38"/>
      <c r="G175" s="42">
        <f>G176</f>
        <v>150</v>
      </c>
    </row>
    <row r="176" spans="1:7" ht="362.25" x14ac:dyDescent="0.25">
      <c r="A176" s="36" t="s">
        <v>239</v>
      </c>
      <c r="B176" s="28" t="s">
        <v>86</v>
      </c>
      <c r="C176" s="34" t="s">
        <v>100</v>
      </c>
      <c r="D176" s="34" t="s">
        <v>235</v>
      </c>
      <c r="E176" s="34" t="s">
        <v>240</v>
      </c>
      <c r="F176" s="34"/>
      <c r="G176" s="35">
        <f>G178</f>
        <v>150</v>
      </c>
    </row>
    <row r="177" spans="1:7" ht="346.5" x14ac:dyDescent="0.25">
      <c r="A177" s="221" t="s">
        <v>241</v>
      </c>
      <c r="B177" s="38" t="s">
        <v>86</v>
      </c>
      <c r="C177" s="34" t="s">
        <v>100</v>
      </c>
      <c r="D177" s="34" t="s">
        <v>235</v>
      </c>
      <c r="E177" s="34" t="s">
        <v>242</v>
      </c>
      <c r="F177" s="34"/>
      <c r="G177" s="35">
        <f>G178</f>
        <v>150</v>
      </c>
    </row>
    <row r="178" spans="1:7" ht="63" x14ac:dyDescent="0.25">
      <c r="A178" s="36" t="s">
        <v>97</v>
      </c>
      <c r="B178" s="29" t="s">
        <v>86</v>
      </c>
      <c r="C178" s="34" t="s">
        <v>100</v>
      </c>
      <c r="D178" s="34" t="s">
        <v>235</v>
      </c>
      <c r="E178" s="34" t="s">
        <v>242</v>
      </c>
      <c r="F178" s="34" t="s">
        <v>110</v>
      </c>
      <c r="G178" s="35">
        <v>150</v>
      </c>
    </row>
    <row r="179" spans="1:7" ht="378" x14ac:dyDescent="0.25">
      <c r="A179" s="36" t="s">
        <v>243</v>
      </c>
      <c r="B179" s="29" t="s">
        <v>86</v>
      </c>
      <c r="C179" s="34" t="s">
        <v>100</v>
      </c>
      <c r="D179" s="34" t="s">
        <v>235</v>
      </c>
      <c r="E179" s="34" t="s">
        <v>244</v>
      </c>
      <c r="F179" s="34"/>
      <c r="G179" s="35">
        <f>G180</f>
        <v>100</v>
      </c>
    </row>
    <row r="180" spans="1:7" ht="362.25" x14ac:dyDescent="0.25">
      <c r="A180" s="36" t="s">
        <v>245</v>
      </c>
      <c r="B180" s="28" t="s">
        <v>86</v>
      </c>
      <c r="C180" s="34" t="s">
        <v>100</v>
      </c>
      <c r="D180" s="34" t="s">
        <v>235</v>
      </c>
      <c r="E180" s="34" t="s">
        <v>246</v>
      </c>
      <c r="F180" s="34"/>
      <c r="G180" s="35">
        <f>G181</f>
        <v>100</v>
      </c>
    </row>
    <row r="181" spans="1:7" ht="63" x14ac:dyDescent="0.25">
      <c r="A181" s="36" t="s">
        <v>97</v>
      </c>
      <c r="B181" s="38" t="s">
        <v>86</v>
      </c>
      <c r="C181" s="34" t="s">
        <v>100</v>
      </c>
      <c r="D181" s="34" t="s">
        <v>235</v>
      </c>
      <c r="E181" s="34" t="s">
        <v>246</v>
      </c>
      <c r="F181" s="34" t="s">
        <v>110</v>
      </c>
      <c r="G181" s="35">
        <v>100</v>
      </c>
    </row>
    <row r="182" spans="1:7" ht="78.75" x14ac:dyDescent="0.25">
      <c r="A182" s="32" t="s">
        <v>247</v>
      </c>
      <c r="B182" s="29" t="s">
        <v>86</v>
      </c>
      <c r="C182" s="38" t="s">
        <v>100</v>
      </c>
      <c r="D182" s="38" t="s">
        <v>235</v>
      </c>
      <c r="E182" s="222" t="s">
        <v>248</v>
      </c>
      <c r="F182" s="38"/>
      <c r="G182" s="42">
        <f>G183</f>
        <v>10</v>
      </c>
    </row>
    <row r="183" spans="1:7" ht="63" x14ac:dyDescent="0.25">
      <c r="A183" s="41" t="s">
        <v>249</v>
      </c>
      <c r="B183" s="29" t="s">
        <v>86</v>
      </c>
      <c r="C183" s="34" t="s">
        <v>100</v>
      </c>
      <c r="D183" s="34" t="s">
        <v>235</v>
      </c>
      <c r="E183" s="223" t="s">
        <v>250</v>
      </c>
      <c r="F183" s="34"/>
      <c r="G183" s="35">
        <v>10</v>
      </c>
    </row>
    <row r="184" spans="1:7" ht="47.25" x14ac:dyDescent="0.25">
      <c r="A184" s="41" t="s">
        <v>251</v>
      </c>
      <c r="B184" s="28" t="s">
        <v>86</v>
      </c>
      <c r="C184" s="34" t="s">
        <v>100</v>
      </c>
      <c r="D184" s="34" t="s">
        <v>235</v>
      </c>
      <c r="E184" s="223" t="s">
        <v>252</v>
      </c>
      <c r="F184" s="34"/>
      <c r="G184" s="35">
        <f>G185</f>
        <v>10</v>
      </c>
    </row>
    <row r="185" spans="1:7" ht="63" x14ac:dyDescent="0.25">
      <c r="A185" s="36" t="s">
        <v>97</v>
      </c>
      <c r="B185" s="38" t="s">
        <v>86</v>
      </c>
      <c r="C185" s="34" t="s">
        <v>100</v>
      </c>
      <c r="D185" s="34" t="s">
        <v>235</v>
      </c>
      <c r="E185" s="223" t="s">
        <v>252</v>
      </c>
      <c r="F185" s="34" t="s">
        <v>110</v>
      </c>
      <c r="G185" s="35">
        <v>10</v>
      </c>
    </row>
    <row r="186" spans="1:7" ht="31.5" x14ac:dyDescent="0.25">
      <c r="A186" s="37" t="s">
        <v>253</v>
      </c>
      <c r="B186" s="29" t="s">
        <v>86</v>
      </c>
      <c r="C186" s="29" t="s">
        <v>254</v>
      </c>
      <c r="D186" s="29" t="s">
        <v>89</v>
      </c>
      <c r="E186" s="38"/>
      <c r="F186" s="38"/>
      <c r="G186" s="42">
        <f>G187+G205+G236</f>
        <v>4881</v>
      </c>
    </row>
    <row r="187" spans="1:7" x14ac:dyDescent="0.25">
      <c r="A187" s="149" t="s">
        <v>47</v>
      </c>
      <c r="B187" s="29" t="s">
        <v>86</v>
      </c>
      <c r="C187" s="29" t="s">
        <v>254</v>
      </c>
      <c r="D187" s="29" t="s">
        <v>88</v>
      </c>
      <c r="E187" s="38"/>
      <c r="F187" s="38"/>
      <c r="G187" s="42">
        <f>G194+G199+G192+G204</f>
        <v>1221</v>
      </c>
    </row>
    <row r="188" spans="1:7" ht="47.25" x14ac:dyDescent="0.25">
      <c r="A188" s="144" t="s">
        <v>123</v>
      </c>
      <c r="B188" s="28" t="s">
        <v>86</v>
      </c>
      <c r="C188" s="28" t="s">
        <v>254</v>
      </c>
      <c r="D188" s="28" t="s">
        <v>88</v>
      </c>
      <c r="E188" s="34" t="s">
        <v>124</v>
      </c>
      <c r="F188" s="34"/>
      <c r="G188" s="35">
        <f>G189</f>
        <v>336</v>
      </c>
    </row>
    <row r="189" spans="1:7" x14ac:dyDescent="0.25">
      <c r="A189" s="144" t="s">
        <v>125</v>
      </c>
      <c r="B189" s="38" t="s">
        <v>86</v>
      </c>
      <c r="C189" s="28" t="s">
        <v>254</v>
      </c>
      <c r="D189" s="28" t="s">
        <v>88</v>
      </c>
      <c r="E189" s="34" t="s">
        <v>126</v>
      </c>
      <c r="F189" s="34"/>
      <c r="G189" s="35">
        <f>G192</f>
        <v>336</v>
      </c>
    </row>
    <row r="190" spans="1:7" x14ac:dyDescent="0.25">
      <c r="A190" s="144" t="s">
        <v>125</v>
      </c>
      <c r="B190" s="29" t="s">
        <v>86</v>
      </c>
      <c r="C190" s="28" t="s">
        <v>254</v>
      </c>
      <c r="D190" s="28" t="s">
        <v>88</v>
      </c>
      <c r="E190" s="34" t="s">
        <v>127</v>
      </c>
      <c r="F190" s="34"/>
      <c r="G190" s="35">
        <f>G191</f>
        <v>336</v>
      </c>
    </row>
    <row r="191" spans="1:7" ht="173.25" x14ac:dyDescent="0.25">
      <c r="A191" s="215" t="s">
        <v>255</v>
      </c>
      <c r="B191" s="29" t="s">
        <v>86</v>
      </c>
      <c r="C191" s="28" t="s">
        <v>254</v>
      </c>
      <c r="D191" s="28" t="s">
        <v>88</v>
      </c>
      <c r="E191" s="34" t="s">
        <v>256</v>
      </c>
      <c r="F191" s="34"/>
      <c r="G191" s="35">
        <f>G192</f>
        <v>336</v>
      </c>
    </row>
    <row r="192" spans="1:7" ht="63" x14ac:dyDescent="0.25">
      <c r="A192" s="215" t="s">
        <v>257</v>
      </c>
      <c r="B192" s="28" t="s">
        <v>86</v>
      </c>
      <c r="C192" s="28" t="s">
        <v>254</v>
      </c>
      <c r="D192" s="28" t="s">
        <v>88</v>
      </c>
      <c r="E192" s="34" t="s">
        <v>256</v>
      </c>
      <c r="F192" s="34" t="s">
        <v>110</v>
      </c>
      <c r="G192" s="35">
        <v>336</v>
      </c>
    </row>
    <row r="193" spans="1:11" ht="64.5" customHeight="1" x14ac:dyDescent="0.25">
      <c r="A193" s="144" t="s">
        <v>258</v>
      </c>
      <c r="B193" s="38" t="s">
        <v>86</v>
      </c>
      <c r="C193" s="28" t="s">
        <v>254</v>
      </c>
      <c r="D193" s="28" t="s">
        <v>88</v>
      </c>
      <c r="E193" s="34" t="s">
        <v>259</v>
      </c>
      <c r="F193" s="34"/>
      <c r="G193" s="35">
        <f>G194</f>
        <v>600</v>
      </c>
    </row>
    <row r="194" spans="1:11" x14ac:dyDescent="0.25">
      <c r="A194" s="144" t="s">
        <v>260</v>
      </c>
      <c r="B194" s="29" t="s">
        <v>86</v>
      </c>
      <c r="C194" s="28" t="s">
        <v>254</v>
      </c>
      <c r="D194" s="28" t="s">
        <v>88</v>
      </c>
      <c r="E194" s="34" t="s">
        <v>259</v>
      </c>
      <c r="F194" s="34" t="s">
        <v>261</v>
      </c>
      <c r="G194" s="35">
        <v>600</v>
      </c>
    </row>
    <row r="195" spans="1:11" ht="126" x14ac:dyDescent="0.25">
      <c r="A195" s="149" t="s">
        <v>484</v>
      </c>
      <c r="B195" s="38" t="s">
        <v>86</v>
      </c>
      <c r="C195" s="28" t="s">
        <v>254</v>
      </c>
      <c r="D195" s="28" t="s">
        <v>88</v>
      </c>
      <c r="E195" s="34" t="s">
        <v>262</v>
      </c>
      <c r="F195" s="34"/>
      <c r="G195" s="35">
        <v>260</v>
      </c>
    </row>
    <row r="196" spans="1:11" ht="126" x14ac:dyDescent="0.25">
      <c r="A196" s="149" t="s">
        <v>485</v>
      </c>
      <c r="B196" s="29" t="s">
        <v>86</v>
      </c>
      <c r="C196" s="28" t="s">
        <v>254</v>
      </c>
      <c r="D196" s="28" t="s">
        <v>88</v>
      </c>
      <c r="E196" s="34" t="s">
        <v>488</v>
      </c>
      <c r="F196" s="34"/>
      <c r="G196" s="35">
        <v>260</v>
      </c>
      <c r="K196" s="25">
        <f>260+99+300</f>
        <v>659</v>
      </c>
    </row>
    <row r="197" spans="1:11" ht="110.25" x14ac:dyDescent="0.25">
      <c r="A197" s="144" t="s">
        <v>506</v>
      </c>
      <c r="B197" s="29" t="s">
        <v>86</v>
      </c>
      <c r="C197" s="28" t="s">
        <v>254</v>
      </c>
      <c r="D197" s="28" t="s">
        <v>88</v>
      </c>
      <c r="E197" s="34" t="s">
        <v>283</v>
      </c>
      <c r="F197" s="34"/>
      <c r="G197" s="35">
        <f>G199</f>
        <v>260</v>
      </c>
    </row>
    <row r="198" spans="1:11" ht="48" customHeight="1" x14ac:dyDescent="0.25">
      <c r="A198" s="144" t="s">
        <v>507</v>
      </c>
      <c r="B198" s="29" t="s">
        <v>86</v>
      </c>
      <c r="C198" s="28" t="s">
        <v>254</v>
      </c>
      <c r="D198" s="28" t="s">
        <v>88</v>
      </c>
      <c r="E198" s="34" t="s">
        <v>489</v>
      </c>
      <c r="F198" s="34"/>
      <c r="G198" s="35">
        <f>G199</f>
        <v>260</v>
      </c>
    </row>
    <row r="199" spans="1:11" ht="63" x14ac:dyDescent="0.25">
      <c r="A199" s="36" t="s">
        <v>97</v>
      </c>
      <c r="B199" s="28" t="s">
        <v>86</v>
      </c>
      <c r="C199" s="28" t="s">
        <v>254</v>
      </c>
      <c r="D199" s="28" t="s">
        <v>88</v>
      </c>
      <c r="E199" s="34" t="s">
        <v>489</v>
      </c>
      <c r="F199" s="34" t="s">
        <v>110</v>
      </c>
      <c r="G199" s="35">
        <v>260</v>
      </c>
    </row>
    <row r="200" spans="1:11" ht="47.25" x14ac:dyDescent="0.25">
      <c r="A200" s="144" t="s">
        <v>123</v>
      </c>
      <c r="B200" s="29" t="s">
        <v>86</v>
      </c>
      <c r="C200" s="28" t="s">
        <v>254</v>
      </c>
      <c r="D200" s="28" t="s">
        <v>88</v>
      </c>
      <c r="E200" s="34" t="s">
        <v>124</v>
      </c>
      <c r="F200" s="34"/>
      <c r="G200" s="35">
        <f>G201</f>
        <v>25</v>
      </c>
    </row>
    <row r="201" spans="1:11" x14ac:dyDescent="0.25">
      <c r="A201" s="144" t="s">
        <v>125</v>
      </c>
      <c r="B201" s="29" t="s">
        <v>86</v>
      </c>
      <c r="C201" s="28" t="s">
        <v>254</v>
      </c>
      <c r="D201" s="28" t="s">
        <v>88</v>
      </c>
      <c r="E201" s="34" t="s">
        <v>126</v>
      </c>
      <c r="F201" s="34"/>
      <c r="G201" s="35">
        <f>G202</f>
        <v>25</v>
      </c>
    </row>
    <row r="202" spans="1:11" x14ac:dyDescent="0.25">
      <c r="A202" s="144" t="s">
        <v>125</v>
      </c>
      <c r="B202" s="28" t="s">
        <v>86</v>
      </c>
      <c r="C202" s="28" t="s">
        <v>254</v>
      </c>
      <c r="D202" s="28" t="s">
        <v>88</v>
      </c>
      <c r="E202" s="34" t="s">
        <v>127</v>
      </c>
      <c r="F202" s="34"/>
      <c r="G202" s="35">
        <f>G203</f>
        <v>25</v>
      </c>
    </row>
    <row r="203" spans="1:11" ht="47.25" x14ac:dyDescent="0.25">
      <c r="A203" s="144" t="s">
        <v>263</v>
      </c>
      <c r="B203" s="29" t="s">
        <v>86</v>
      </c>
      <c r="C203" s="28" t="s">
        <v>254</v>
      </c>
      <c r="D203" s="28" t="s">
        <v>88</v>
      </c>
      <c r="E203" s="34" t="s">
        <v>264</v>
      </c>
      <c r="F203" s="34"/>
      <c r="G203" s="35">
        <f>G204</f>
        <v>25</v>
      </c>
    </row>
    <row r="204" spans="1:11" ht="63" x14ac:dyDescent="0.25">
      <c r="A204" s="36" t="s">
        <v>97</v>
      </c>
      <c r="B204" s="28" t="s">
        <v>86</v>
      </c>
      <c r="C204" s="28" t="s">
        <v>254</v>
      </c>
      <c r="D204" s="28" t="s">
        <v>88</v>
      </c>
      <c r="E204" s="34" t="s">
        <v>264</v>
      </c>
      <c r="F204" s="34" t="s">
        <v>110</v>
      </c>
      <c r="G204" s="35">
        <v>25</v>
      </c>
    </row>
    <row r="205" spans="1:11" x14ac:dyDescent="0.25">
      <c r="A205" s="149" t="s">
        <v>49</v>
      </c>
      <c r="B205" s="38" t="s">
        <v>86</v>
      </c>
      <c r="C205" s="29" t="s">
        <v>254</v>
      </c>
      <c r="D205" s="29" t="s">
        <v>180</v>
      </c>
      <c r="E205" s="38"/>
      <c r="F205" s="38"/>
      <c r="G205" s="42">
        <f>G211+G210</f>
        <v>699</v>
      </c>
    </row>
    <row r="206" spans="1:11" ht="47.25" x14ac:dyDescent="0.25">
      <c r="A206" s="144" t="s">
        <v>123</v>
      </c>
      <c r="B206" s="29" t="s">
        <v>86</v>
      </c>
      <c r="C206" s="28" t="s">
        <v>254</v>
      </c>
      <c r="D206" s="28" t="s">
        <v>180</v>
      </c>
      <c r="E206" s="34" t="s">
        <v>124</v>
      </c>
      <c r="F206" s="38"/>
      <c r="G206" s="224">
        <f>G207</f>
        <v>300</v>
      </c>
    </row>
    <row r="207" spans="1:11" x14ac:dyDescent="0.25">
      <c r="A207" s="144" t="s">
        <v>125</v>
      </c>
      <c r="B207" s="29" t="s">
        <v>86</v>
      </c>
      <c r="C207" s="28" t="s">
        <v>254</v>
      </c>
      <c r="D207" s="28" t="s">
        <v>180</v>
      </c>
      <c r="E207" s="34" t="s">
        <v>126</v>
      </c>
      <c r="F207" s="38"/>
      <c r="G207" s="224">
        <f>G209</f>
        <v>300</v>
      </c>
    </row>
    <row r="208" spans="1:11" x14ac:dyDescent="0.25">
      <c r="A208" s="144" t="s">
        <v>125</v>
      </c>
      <c r="B208" s="28" t="s">
        <v>86</v>
      </c>
      <c r="C208" s="28" t="s">
        <v>254</v>
      </c>
      <c r="D208" s="28" t="s">
        <v>180</v>
      </c>
      <c r="E208" s="34" t="s">
        <v>127</v>
      </c>
      <c r="F208" s="38"/>
      <c r="G208" s="224">
        <f>G210</f>
        <v>300</v>
      </c>
    </row>
    <row r="209" spans="1:7" ht="123" customHeight="1" x14ac:dyDescent="0.25">
      <c r="A209" s="144" t="s">
        <v>265</v>
      </c>
      <c r="B209" s="38" t="s">
        <v>86</v>
      </c>
      <c r="C209" s="28" t="s">
        <v>254</v>
      </c>
      <c r="D209" s="28" t="s">
        <v>180</v>
      </c>
      <c r="E209" s="34" t="s">
        <v>266</v>
      </c>
      <c r="F209" s="38"/>
      <c r="G209" s="224">
        <f>G210</f>
        <v>300</v>
      </c>
    </row>
    <row r="210" spans="1:7" x14ac:dyDescent="0.25">
      <c r="A210" s="144" t="s">
        <v>260</v>
      </c>
      <c r="B210" s="29" t="s">
        <v>86</v>
      </c>
      <c r="C210" s="28" t="s">
        <v>254</v>
      </c>
      <c r="D210" s="28" t="s">
        <v>180</v>
      </c>
      <c r="E210" s="34" t="s">
        <v>266</v>
      </c>
      <c r="F210" s="34" t="s">
        <v>261</v>
      </c>
      <c r="G210" s="224">
        <v>300</v>
      </c>
    </row>
    <row r="211" spans="1:7" ht="126" x14ac:dyDescent="0.25">
      <c r="A211" s="149" t="s">
        <v>483</v>
      </c>
      <c r="B211" s="29" t="s">
        <v>86</v>
      </c>
      <c r="C211" s="29" t="s">
        <v>254</v>
      </c>
      <c r="D211" s="29" t="s">
        <v>180</v>
      </c>
      <c r="E211" s="38" t="s">
        <v>262</v>
      </c>
      <c r="F211" s="38"/>
      <c r="G211" s="225">
        <f>G212+G219+G226</f>
        <v>399</v>
      </c>
    </row>
    <row r="212" spans="1:7" ht="47.25" x14ac:dyDescent="0.25">
      <c r="A212" s="32" t="s">
        <v>486</v>
      </c>
      <c r="B212" s="28" t="s">
        <v>86</v>
      </c>
      <c r="C212" s="29" t="s">
        <v>254</v>
      </c>
      <c r="D212" s="29" t="s">
        <v>180</v>
      </c>
      <c r="E212" s="38" t="s">
        <v>267</v>
      </c>
      <c r="F212" s="38"/>
      <c r="G212" s="225">
        <f>G215+G218</f>
        <v>300</v>
      </c>
    </row>
    <row r="213" spans="1:7" ht="63" hidden="1" x14ac:dyDescent="0.25">
      <c r="A213" s="41" t="s">
        <v>268</v>
      </c>
      <c r="B213" s="38" t="s">
        <v>86</v>
      </c>
      <c r="C213" s="28" t="s">
        <v>254</v>
      </c>
      <c r="D213" s="28" t="s">
        <v>180</v>
      </c>
      <c r="E213" s="34" t="s">
        <v>269</v>
      </c>
      <c r="F213" s="38"/>
      <c r="G213" s="224">
        <f>G215</f>
        <v>0</v>
      </c>
    </row>
    <row r="214" spans="1:7" ht="47.25" hidden="1" x14ac:dyDescent="0.25">
      <c r="A214" s="41" t="s">
        <v>270</v>
      </c>
      <c r="B214" s="29" t="s">
        <v>86</v>
      </c>
      <c r="C214" s="28" t="s">
        <v>254</v>
      </c>
      <c r="D214" s="28" t="s">
        <v>180</v>
      </c>
      <c r="E214" s="34" t="s">
        <v>271</v>
      </c>
      <c r="F214" s="38"/>
      <c r="G214" s="224">
        <f>G215</f>
        <v>0</v>
      </c>
    </row>
    <row r="215" spans="1:7" ht="63" hidden="1" x14ac:dyDescent="0.25">
      <c r="A215" s="36" t="s">
        <v>97</v>
      </c>
      <c r="B215" s="29" t="s">
        <v>86</v>
      </c>
      <c r="C215" s="28" t="s">
        <v>254</v>
      </c>
      <c r="D215" s="28" t="s">
        <v>180</v>
      </c>
      <c r="E215" s="34" t="s">
        <v>271</v>
      </c>
      <c r="F215" s="34" t="s">
        <v>110</v>
      </c>
      <c r="G215" s="224">
        <v>0</v>
      </c>
    </row>
    <row r="216" spans="1:7" ht="117" customHeight="1" x14ac:dyDescent="0.25">
      <c r="A216" s="41" t="s">
        <v>502</v>
      </c>
      <c r="B216" s="28" t="s">
        <v>86</v>
      </c>
      <c r="C216" s="28" t="s">
        <v>254</v>
      </c>
      <c r="D216" s="28" t="s">
        <v>180</v>
      </c>
      <c r="E216" s="34" t="s">
        <v>269</v>
      </c>
      <c r="F216" s="34"/>
      <c r="G216" s="224">
        <f>G217</f>
        <v>300</v>
      </c>
    </row>
    <row r="217" spans="1:7" ht="95.25" customHeight="1" x14ac:dyDescent="0.25">
      <c r="A217" s="41" t="s">
        <v>503</v>
      </c>
      <c r="B217" s="38" t="s">
        <v>86</v>
      </c>
      <c r="C217" s="28" t="s">
        <v>254</v>
      </c>
      <c r="D217" s="28" t="s">
        <v>180</v>
      </c>
      <c r="E217" s="34" t="s">
        <v>272</v>
      </c>
      <c r="F217" s="34"/>
      <c r="G217" s="224">
        <f>G218</f>
        <v>300</v>
      </c>
    </row>
    <row r="218" spans="1:7" ht="63" x14ac:dyDescent="0.25">
      <c r="A218" s="36" t="s">
        <v>97</v>
      </c>
      <c r="B218" s="29" t="s">
        <v>86</v>
      </c>
      <c r="C218" s="28" t="s">
        <v>254</v>
      </c>
      <c r="D218" s="28" t="s">
        <v>180</v>
      </c>
      <c r="E218" s="34" t="s">
        <v>272</v>
      </c>
      <c r="F218" s="34" t="s">
        <v>110</v>
      </c>
      <c r="G218" s="224">
        <v>300</v>
      </c>
    </row>
    <row r="219" spans="1:7" ht="47.25" hidden="1" x14ac:dyDescent="0.25">
      <c r="A219" s="32" t="s">
        <v>273</v>
      </c>
      <c r="B219" s="29" t="s">
        <v>86</v>
      </c>
      <c r="C219" s="29" t="s">
        <v>254</v>
      </c>
      <c r="D219" s="29" t="s">
        <v>180</v>
      </c>
      <c r="E219" s="38" t="s">
        <v>274</v>
      </c>
      <c r="F219" s="38"/>
      <c r="G219" s="225">
        <f>G222+G225</f>
        <v>0</v>
      </c>
    </row>
    <row r="220" spans="1:7" ht="78.75" hidden="1" x14ac:dyDescent="0.25">
      <c r="A220" s="41" t="s">
        <v>275</v>
      </c>
      <c r="B220" s="28" t="s">
        <v>86</v>
      </c>
      <c r="C220" s="28" t="s">
        <v>254</v>
      </c>
      <c r="D220" s="28" t="s">
        <v>180</v>
      </c>
      <c r="E220" s="34" t="s">
        <v>276</v>
      </c>
      <c r="F220" s="34"/>
      <c r="G220" s="224">
        <f>G221</f>
        <v>0</v>
      </c>
    </row>
    <row r="221" spans="1:7" ht="63" hidden="1" x14ac:dyDescent="0.25">
      <c r="A221" s="41" t="s">
        <v>277</v>
      </c>
      <c r="B221" s="38" t="s">
        <v>86</v>
      </c>
      <c r="C221" s="28" t="s">
        <v>254</v>
      </c>
      <c r="D221" s="28" t="s">
        <v>180</v>
      </c>
      <c r="E221" s="34" t="s">
        <v>278</v>
      </c>
      <c r="F221" s="34"/>
      <c r="G221" s="224">
        <f>G222</f>
        <v>0</v>
      </c>
    </row>
    <row r="222" spans="1:7" ht="63" hidden="1" x14ac:dyDescent="0.25">
      <c r="A222" s="36" t="s">
        <v>97</v>
      </c>
      <c r="B222" s="29" t="s">
        <v>86</v>
      </c>
      <c r="C222" s="28" t="s">
        <v>254</v>
      </c>
      <c r="D222" s="28" t="s">
        <v>180</v>
      </c>
      <c r="E222" s="34" t="s">
        <v>278</v>
      </c>
      <c r="F222" s="34" t="s">
        <v>110</v>
      </c>
      <c r="G222" s="224">
        <v>0</v>
      </c>
    </row>
    <row r="223" spans="1:7" ht="63" hidden="1" x14ac:dyDescent="0.25">
      <c r="A223" s="41" t="s">
        <v>279</v>
      </c>
      <c r="B223" s="29" t="s">
        <v>86</v>
      </c>
      <c r="C223" s="28" t="s">
        <v>254</v>
      </c>
      <c r="D223" s="28" t="s">
        <v>180</v>
      </c>
      <c r="E223" s="34" t="s">
        <v>280</v>
      </c>
      <c r="F223" s="34"/>
      <c r="G223" s="224">
        <f>G224</f>
        <v>0</v>
      </c>
    </row>
    <row r="224" spans="1:7" ht="47.25" hidden="1" x14ac:dyDescent="0.25">
      <c r="A224" s="41" t="s">
        <v>281</v>
      </c>
      <c r="B224" s="28" t="s">
        <v>86</v>
      </c>
      <c r="C224" s="28" t="s">
        <v>254</v>
      </c>
      <c r="D224" s="28" t="s">
        <v>180</v>
      </c>
      <c r="E224" s="34" t="s">
        <v>280</v>
      </c>
      <c r="F224" s="34"/>
      <c r="G224" s="224">
        <f>G225</f>
        <v>0</v>
      </c>
    </row>
    <row r="225" spans="1:7" ht="63" hidden="1" x14ac:dyDescent="0.25">
      <c r="A225" s="36" t="s">
        <v>97</v>
      </c>
      <c r="B225" s="38" t="s">
        <v>86</v>
      </c>
      <c r="C225" s="28" t="s">
        <v>254</v>
      </c>
      <c r="D225" s="28" t="s">
        <v>180</v>
      </c>
      <c r="E225" s="34" t="s">
        <v>280</v>
      </c>
      <c r="F225" s="34" t="s">
        <v>110</v>
      </c>
      <c r="G225" s="224">
        <v>0</v>
      </c>
    </row>
    <row r="226" spans="1:7" ht="45.75" customHeight="1" x14ac:dyDescent="0.25">
      <c r="A226" s="32" t="s">
        <v>487</v>
      </c>
      <c r="B226" s="29" t="s">
        <v>86</v>
      </c>
      <c r="C226" s="29" t="s">
        <v>254</v>
      </c>
      <c r="D226" s="29" t="s">
        <v>180</v>
      </c>
      <c r="E226" s="38" t="s">
        <v>274</v>
      </c>
      <c r="F226" s="38"/>
      <c r="G226" s="225">
        <f>G232+G235</f>
        <v>99</v>
      </c>
    </row>
    <row r="227" spans="1:7" ht="63" hidden="1" x14ac:dyDescent="0.25">
      <c r="A227" s="41" t="s">
        <v>282</v>
      </c>
      <c r="B227" s="29" t="s">
        <v>86</v>
      </c>
      <c r="C227" s="28" t="s">
        <v>254</v>
      </c>
      <c r="D227" s="28" t="s">
        <v>180</v>
      </c>
      <c r="E227" s="34" t="s">
        <v>283</v>
      </c>
      <c r="F227" s="34"/>
      <c r="G227" s="224">
        <f>G228</f>
        <v>0</v>
      </c>
    </row>
    <row r="228" spans="1:7" ht="47.25" hidden="1" x14ac:dyDescent="0.25">
      <c r="A228" s="41" t="s">
        <v>284</v>
      </c>
      <c r="B228" s="28" t="s">
        <v>86</v>
      </c>
      <c r="C228" s="29" t="s">
        <v>254</v>
      </c>
      <c r="D228" s="29" t="s">
        <v>180</v>
      </c>
      <c r="E228" s="34" t="s">
        <v>285</v>
      </c>
      <c r="F228" s="34"/>
      <c r="G228" s="224">
        <f>G229</f>
        <v>0</v>
      </c>
    </row>
    <row r="229" spans="1:7" ht="63" hidden="1" x14ac:dyDescent="0.25">
      <c r="A229" s="36" t="s">
        <v>97</v>
      </c>
      <c r="B229" s="38" t="s">
        <v>86</v>
      </c>
      <c r="C229" s="28" t="s">
        <v>254</v>
      </c>
      <c r="D229" s="28" t="s">
        <v>180</v>
      </c>
      <c r="E229" s="34" t="s">
        <v>285</v>
      </c>
      <c r="F229" s="34" t="s">
        <v>110</v>
      </c>
      <c r="G229" s="224">
        <v>0</v>
      </c>
    </row>
    <row r="230" spans="1:7" ht="63" hidden="1" x14ac:dyDescent="0.25">
      <c r="A230" s="41" t="s">
        <v>282</v>
      </c>
      <c r="B230" s="29" t="s">
        <v>86</v>
      </c>
      <c r="C230" s="28" t="s">
        <v>254</v>
      </c>
      <c r="D230" s="28" t="s">
        <v>180</v>
      </c>
      <c r="E230" s="34" t="s">
        <v>276</v>
      </c>
      <c r="F230" s="224"/>
      <c r="G230" s="224">
        <f>G231</f>
        <v>0</v>
      </c>
    </row>
    <row r="231" spans="1:7" ht="47.25" hidden="1" x14ac:dyDescent="0.25">
      <c r="A231" s="41" t="s">
        <v>284</v>
      </c>
      <c r="B231" s="29" t="s">
        <v>86</v>
      </c>
      <c r="C231" s="28" t="s">
        <v>254</v>
      </c>
      <c r="D231" s="28" t="s">
        <v>180</v>
      </c>
      <c r="E231" s="34" t="s">
        <v>286</v>
      </c>
      <c r="F231" s="224"/>
      <c r="G231" s="224">
        <f>G232</f>
        <v>0</v>
      </c>
    </row>
    <row r="232" spans="1:7" ht="63" hidden="1" x14ac:dyDescent="0.25">
      <c r="A232" s="36" t="s">
        <v>97</v>
      </c>
      <c r="B232" s="28" t="s">
        <v>86</v>
      </c>
      <c r="C232" s="28" t="s">
        <v>254</v>
      </c>
      <c r="D232" s="28" t="s">
        <v>180</v>
      </c>
      <c r="E232" s="34" t="s">
        <v>286</v>
      </c>
      <c r="F232" s="226">
        <v>240</v>
      </c>
      <c r="G232" s="224">
        <v>0</v>
      </c>
    </row>
    <row r="233" spans="1:7" ht="24.75" customHeight="1" x14ac:dyDescent="0.25">
      <c r="A233" s="41" t="s">
        <v>505</v>
      </c>
      <c r="B233" s="38" t="s">
        <v>86</v>
      </c>
      <c r="C233" s="28" t="s">
        <v>254</v>
      </c>
      <c r="D233" s="28" t="s">
        <v>180</v>
      </c>
      <c r="E233" s="34" t="s">
        <v>490</v>
      </c>
      <c r="F233" s="34"/>
      <c r="G233" s="224">
        <f>G234</f>
        <v>99</v>
      </c>
    </row>
    <row r="234" spans="1:7" ht="15.75" customHeight="1" x14ac:dyDescent="0.25">
      <c r="A234" s="41" t="s">
        <v>504</v>
      </c>
      <c r="B234" s="29" t="s">
        <v>86</v>
      </c>
      <c r="C234" s="28" t="s">
        <v>254</v>
      </c>
      <c r="D234" s="28" t="s">
        <v>180</v>
      </c>
      <c r="E234" s="34" t="s">
        <v>490</v>
      </c>
      <c r="F234" s="34"/>
      <c r="G234" s="224">
        <f>G235</f>
        <v>99</v>
      </c>
    </row>
    <row r="235" spans="1:7" ht="63" x14ac:dyDescent="0.25">
      <c r="A235" s="36" t="s">
        <v>97</v>
      </c>
      <c r="B235" s="29" t="s">
        <v>86</v>
      </c>
      <c r="C235" s="28" t="s">
        <v>254</v>
      </c>
      <c r="D235" s="28" t="s">
        <v>180</v>
      </c>
      <c r="E235" s="34" t="s">
        <v>490</v>
      </c>
      <c r="F235" s="34" t="s">
        <v>110</v>
      </c>
      <c r="G235" s="224">
        <v>99</v>
      </c>
    </row>
    <row r="236" spans="1:7" x14ac:dyDescent="0.25">
      <c r="A236" s="149" t="s">
        <v>51</v>
      </c>
      <c r="B236" s="28" t="s">
        <v>86</v>
      </c>
      <c r="C236" s="38" t="s">
        <v>254</v>
      </c>
      <c r="D236" s="38" t="s">
        <v>90</v>
      </c>
      <c r="E236" s="38"/>
      <c r="F236" s="38"/>
      <c r="G236" s="40">
        <f>G237+G248+G259+G263+G272+G281+G269</f>
        <v>2961</v>
      </c>
    </row>
    <row r="237" spans="1:7" ht="47.25" x14ac:dyDescent="0.25">
      <c r="A237" s="144" t="s">
        <v>123</v>
      </c>
      <c r="B237" s="38" t="s">
        <v>86</v>
      </c>
      <c r="C237" s="38" t="s">
        <v>254</v>
      </c>
      <c r="D237" s="38" t="s">
        <v>90</v>
      </c>
      <c r="E237" s="38" t="s">
        <v>124</v>
      </c>
      <c r="F237" s="38"/>
      <c r="G237" s="40">
        <f>G241+G243</f>
        <v>2250</v>
      </c>
    </row>
    <row r="238" spans="1:7" x14ac:dyDescent="0.25">
      <c r="A238" s="144" t="s">
        <v>125</v>
      </c>
      <c r="B238" s="29" t="s">
        <v>86</v>
      </c>
      <c r="C238" s="34" t="s">
        <v>254</v>
      </c>
      <c r="D238" s="34" t="s">
        <v>90</v>
      </c>
      <c r="E238" s="34" t="s">
        <v>126</v>
      </c>
      <c r="F238" s="38"/>
      <c r="G238" s="44">
        <f>G240</f>
        <v>1750</v>
      </c>
    </row>
    <row r="239" spans="1:7" x14ac:dyDescent="0.25">
      <c r="A239" s="144" t="s">
        <v>125</v>
      </c>
      <c r="B239" s="29" t="s">
        <v>86</v>
      </c>
      <c r="C239" s="34" t="s">
        <v>254</v>
      </c>
      <c r="D239" s="34" t="s">
        <v>90</v>
      </c>
      <c r="E239" s="34" t="s">
        <v>138</v>
      </c>
      <c r="F239" s="38"/>
      <c r="G239" s="44">
        <f>G240</f>
        <v>1750</v>
      </c>
    </row>
    <row r="240" spans="1:7" x14ac:dyDescent="0.25">
      <c r="A240" s="41" t="s">
        <v>287</v>
      </c>
      <c r="B240" s="28" t="s">
        <v>86</v>
      </c>
      <c r="C240" s="34" t="s">
        <v>254</v>
      </c>
      <c r="D240" s="34" t="s">
        <v>90</v>
      </c>
      <c r="E240" s="34" t="s">
        <v>288</v>
      </c>
      <c r="F240" s="34"/>
      <c r="G240" s="44">
        <f>G241</f>
        <v>1750</v>
      </c>
    </row>
    <row r="241" spans="1:11" ht="63" x14ac:dyDescent="0.25">
      <c r="A241" s="36" t="s">
        <v>97</v>
      </c>
      <c r="B241" s="38" t="s">
        <v>86</v>
      </c>
      <c r="C241" s="34" t="s">
        <v>254</v>
      </c>
      <c r="D241" s="34" t="s">
        <v>90</v>
      </c>
      <c r="E241" s="34" t="s">
        <v>288</v>
      </c>
      <c r="F241" s="34" t="s">
        <v>110</v>
      </c>
      <c r="G241" s="44">
        <v>1750</v>
      </c>
    </row>
    <row r="242" spans="1:11" ht="31.5" x14ac:dyDescent="0.25">
      <c r="A242" s="36" t="s">
        <v>289</v>
      </c>
      <c r="B242" s="29" t="s">
        <v>86</v>
      </c>
      <c r="C242" s="34" t="s">
        <v>254</v>
      </c>
      <c r="D242" s="34" t="s">
        <v>90</v>
      </c>
      <c r="E242" s="34" t="s">
        <v>290</v>
      </c>
      <c r="F242" s="34"/>
      <c r="G242" s="44">
        <f>G243</f>
        <v>500</v>
      </c>
    </row>
    <row r="243" spans="1:11" ht="63" x14ac:dyDescent="0.25">
      <c r="A243" s="36" t="s">
        <v>97</v>
      </c>
      <c r="B243" s="29" t="s">
        <v>86</v>
      </c>
      <c r="C243" s="34" t="s">
        <v>254</v>
      </c>
      <c r="D243" s="34" t="s">
        <v>90</v>
      </c>
      <c r="E243" s="34" t="s">
        <v>290</v>
      </c>
      <c r="F243" s="34" t="s">
        <v>110</v>
      </c>
      <c r="G243" s="44">
        <v>500</v>
      </c>
    </row>
    <row r="244" spans="1:11" ht="47.25" x14ac:dyDescent="0.25">
      <c r="A244" s="31" t="s">
        <v>291</v>
      </c>
      <c r="B244" s="28" t="s">
        <v>86</v>
      </c>
      <c r="C244" s="38" t="s">
        <v>254</v>
      </c>
      <c r="D244" s="38" t="s">
        <v>90</v>
      </c>
      <c r="E244" s="38" t="s">
        <v>292</v>
      </c>
      <c r="F244" s="38"/>
      <c r="G244" s="40">
        <f>G248+G252+G255+G259+G263</f>
        <v>550</v>
      </c>
      <c r="K244" s="146">
        <f>G241+G243+G248+G259+G263+G272+G281</f>
        <v>2882</v>
      </c>
    </row>
    <row r="245" spans="1:11" ht="31.5" x14ac:dyDescent="0.25">
      <c r="A245" s="32" t="s">
        <v>293</v>
      </c>
      <c r="B245" s="38" t="s">
        <v>86</v>
      </c>
      <c r="C245" s="38" t="s">
        <v>254</v>
      </c>
      <c r="D245" s="38" t="s">
        <v>90</v>
      </c>
      <c r="E245" s="38" t="s">
        <v>294</v>
      </c>
      <c r="F245" s="38"/>
      <c r="G245" s="40">
        <f>G248</f>
        <v>300</v>
      </c>
    </row>
    <row r="246" spans="1:11" ht="47.25" x14ac:dyDescent="0.25">
      <c r="A246" s="41" t="s">
        <v>295</v>
      </c>
      <c r="B246" s="29" t="s">
        <v>86</v>
      </c>
      <c r="C246" s="34" t="s">
        <v>254</v>
      </c>
      <c r="D246" s="34" t="s">
        <v>90</v>
      </c>
      <c r="E246" s="34" t="s">
        <v>296</v>
      </c>
      <c r="F246" s="34"/>
      <c r="G246" s="44">
        <f>G247</f>
        <v>300</v>
      </c>
    </row>
    <row r="247" spans="1:11" ht="31.5" x14ac:dyDescent="0.25">
      <c r="A247" s="41" t="s">
        <v>297</v>
      </c>
      <c r="B247" s="29" t="s">
        <v>86</v>
      </c>
      <c r="C247" s="34" t="s">
        <v>254</v>
      </c>
      <c r="D247" s="34" t="s">
        <v>90</v>
      </c>
      <c r="E247" s="34" t="s">
        <v>298</v>
      </c>
      <c r="F247" s="34"/>
      <c r="G247" s="44">
        <f>G248</f>
        <v>300</v>
      </c>
    </row>
    <row r="248" spans="1:11" ht="63" x14ac:dyDescent="0.25">
      <c r="A248" s="36" t="s">
        <v>97</v>
      </c>
      <c r="B248" s="28" t="s">
        <v>86</v>
      </c>
      <c r="C248" s="34" t="s">
        <v>254</v>
      </c>
      <c r="D248" s="34" t="s">
        <v>90</v>
      </c>
      <c r="E248" s="34" t="s">
        <v>298</v>
      </c>
      <c r="F248" s="34" t="s">
        <v>110</v>
      </c>
      <c r="G248" s="44">
        <v>300</v>
      </c>
    </row>
    <row r="249" spans="1:11" ht="47.25" hidden="1" x14ac:dyDescent="0.25">
      <c r="A249" s="32" t="s">
        <v>299</v>
      </c>
      <c r="B249" s="38" t="s">
        <v>86</v>
      </c>
      <c r="C249" s="38" t="s">
        <v>254</v>
      </c>
      <c r="D249" s="38" t="s">
        <v>90</v>
      </c>
      <c r="E249" s="39" t="s">
        <v>300</v>
      </c>
      <c r="F249" s="39"/>
      <c r="G249" s="40">
        <f>G252+G255</f>
        <v>0</v>
      </c>
    </row>
    <row r="250" spans="1:11" ht="47.25" hidden="1" x14ac:dyDescent="0.25">
      <c r="A250" s="41" t="s">
        <v>301</v>
      </c>
      <c r="B250" s="29" t="s">
        <v>86</v>
      </c>
      <c r="C250" s="34" t="s">
        <v>254</v>
      </c>
      <c r="D250" s="34" t="s">
        <v>90</v>
      </c>
      <c r="E250" s="43" t="s">
        <v>302</v>
      </c>
      <c r="F250" s="43"/>
      <c r="G250" s="44">
        <f>G251</f>
        <v>0</v>
      </c>
    </row>
    <row r="251" spans="1:11" ht="31.5" hidden="1" x14ac:dyDescent="0.25">
      <c r="A251" s="36" t="s">
        <v>303</v>
      </c>
      <c r="B251" s="29" t="s">
        <v>86</v>
      </c>
      <c r="C251" s="34" t="s">
        <v>254</v>
      </c>
      <c r="D251" s="34" t="s">
        <v>90</v>
      </c>
      <c r="E251" s="43" t="s">
        <v>304</v>
      </c>
      <c r="F251" s="43"/>
      <c r="G251" s="44">
        <f>G252</f>
        <v>0</v>
      </c>
    </row>
    <row r="252" spans="1:11" ht="63" hidden="1" x14ac:dyDescent="0.25">
      <c r="A252" s="36" t="s">
        <v>97</v>
      </c>
      <c r="B252" s="28" t="s">
        <v>86</v>
      </c>
      <c r="C252" s="34" t="s">
        <v>254</v>
      </c>
      <c r="D252" s="34" t="s">
        <v>90</v>
      </c>
      <c r="E252" s="43" t="s">
        <v>304</v>
      </c>
      <c r="F252" s="43">
        <v>240</v>
      </c>
      <c r="G252" s="44">
        <v>0</v>
      </c>
    </row>
    <row r="253" spans="1:11" ht="78.75" hidden="1" x14ac:dyDescent="0.25">
      <c r="A253" s="41" t="s">
        <v>305</v>
      </c>
      <c r="B253" s="38" t="s">
        <v>86</v>
      </c>
      <c r="C253" s="34" t="s">
        <v>254</v>
      </c>
      <c r="D253" s="34" t="s">
        <v>90</v>
      </c>
      <c r="E253" s="43" t="s">
        <v>306</v>
      </c>
      <c r="F253" s="43"/>
      <c r="G253" s="44">
        <f>G254</f>
        <v>0</v>
      </c>
    </row>
    <row r="254" spans="1:11" ht="63" hidden="1" x14ac:dyDescent="0.25">
      <c r="A254" s="36" t="s">
        <v>307</v>
      </c>
      <c r="B254" s="29" t="s">
        <v>86</v>
      </c>
      <c r="C254" s="34" t="s">
        <v>254</v>
      </c>
      <c r="D254" s="34" t="s">
        <v>90</v>
      </c>
      <c r="E254" s="43" t="s">
        <v>308</v>
      </c>
      <c r="F254" s="43"/>
      <c r="G254" s="44">
        <f>G255</f>
        <v>0</v>
      </c>
    </row>
    <row r="255" spans="1:11" ht="63" hidden="1" x14ac:dyDescent="0.25">
      <c r="A255" s="36" t="s">
        <v>97</v>
      </c>
      <c r="B255" s="29" t="s">
        <v>86</v>
      </c>
      <c r="C255" s="34" t="s">
        <v>254</v>
      </c>
      <c r="D255" s="34" t="s">
        <v>90</v>
      </c>
      <c r="E255" s="43" t="s">
        <v>308</v>
      </c>
      <c r="F255" s="43">
        <v>240</v>
      </c>
      <c r="G255" s="44">
        <v>0</v>
      </c>
    </row>
    <row r="256" spans="1:11" ht="47.25" x14ac:dyDescent="0.25">
      <c r="A256" s="32" t="s">
        <v>299</v>
      </c>
      <c r="B256" s="38" t="s">
        <v>86</v>
      </c>
      <c r="C256" s="38" t="s">
        <v>254</v>
      </c>
      <c r="D256" s="38" t="s">
        <v>90</v>
      </c>
      <c r="E256" s="39" t="s">
        <v>300</v>
      </c>
      <c r="F256" s="39"/>
      <c r="G256" s="40">
        <f>G259+G266</f>
        <v>200</v>
      </c>
    </row>
    <row r="257" spans="1:7" ht="173.25" x14ac:dyDescent="0.25">
      <c r="A257" s="41" t="s">
        <v>481</v>
      </c>
      <c r="B257" s="34" t="s">
        <v>86</v>
      </c>
      <c r="C257" s="34" t="s">
        <v>254</v>
      </c>
      <c r="D257" s="34" t="s">
        <v>90</v>
      </c>
      <c r="E257" s="43" t="s">
        <v>302</v>
      </c>
      <c r="F257" s="43"/>
      <c r="G257" s="44">
        <f>G258</f>
        <v>200</v>
      </c>
    </row>
    <row r="258" spans="1:7" ht="157.5" x14ac:dyDescent="0.25">
      <c r="A258" s="41" t="s">
        <v>482</v>
      </c>
      <c r="B258" s="34" t="s">
        <v>86</v>
      </c>
      <c r="C258" s="34" t="s">
        <v>254</v>
      </c>
      <c r="D258" s="34" t="s">
        <v>90</v>
      </c>
      <c r="E258" s="43" t="s">
        <v>491</v>
      </c>
      <c r="F258" s="43"/>
      <c r="G258" s="44">
        <f>G259</f>
        <v>200</v>
      </c>
    </row>
    <row r="259" spans="1:7" ht="63" x14ac:dyDescent="0.25">
      <c r="A259" s="36" t="s">
        <v>97</v>
      </c>
      <c r="B259" s="34" t="s">
        <v>86</v>
      </c>
      <c r="C259" s="34" t="s">
        <v>254</v>
      </c>
      <c r="D259" s="34" t="s">
        <v>90</v>
      </c>
      <c r="E259" s="43" t="s">
        <v>491</v>
      </c>
      <c r="F259" s="43">
        <v>240</v>
      </c>
      <c r="G259" s="44">
        <v>200</v>
      </c>
    </row>
    <row r="260" spans="1:7" ht="31.5" x14ac:dyDescent="0.25">
      <c r="A260" s="32" t="s">
        <v>477</v>
      </c>
      <c r="B260" s="38" t="s">
        <v>86</v>
      </c>
      <c r="C260" s="38" t="s">
        <v>254</v>
      </c>
      <c r="D260" s="38" t="s">
        <v>90</v>
      </c>
      <c r="E260" s="39" t="s">
        <v>492</v>
      </c>
      <c r="F260" s="39"/>
      <c r="G260" s="40">
        <f>G263+G266</f>
        <v>50</v>
      </c>
    </row>
    <row r="261" spans="1:7" ht="110.25" x14ac:dyDescent="0.25">
      <c r="A261" s="41" t="s">
        <v>479</v>
      </c>
      <c r="B261" s="34" t="s">
        <v>86</v>
      </c>
      <c r="C261" s="34" t="s">
        <v>254</v>
      </c>
      <c r="D261" s="34" t="s">
        <v>90</v>
      </c>
      <c r="E261" s="43" t="s">
        <v>493</v>
      </c>
      <c r="F261" s="43"/>
      <c r="G261" s="44">
        <f>G262</f>
        <v>50</v>
      </c>
    </row>
    <row r="262" spans="1:7" ht="48" customHeight="1" x14ac:dyDescent="0.25">
      <c r="A262" s="41" t="s">
        <v>480</v>
      </c>
      <c r="B262" s="34" t="s">
        <v>86</v>
      </c>
      <c r="C262" s="34" t="s">
        <v>254</v>
      </c>
      <c r="D262" s="34" t="s">
        <v>90</v>
      </c>
      <c r="E262" s="43" t="s">
        <v>494</v>
      </c>
      <c r="F262" s="43"/>
      <c r="G262" s="44">
        <f>G263</f>
        <v>50</v>
      </c>
    </row>
    <row r="263" spans="1:7" ht="63" x14ac:dyDescent="0.25">
      <c r="A263" s="36" t="s">
        <v>97</v>
      </c>
      <c r="B263" s="34" t="s">
        <v>86</v>
      </c>
      <c r="C263" s="34" t="s">
        <v>254</v>
      </c>
      <c r="D263" s="34" t="s">
        <v>90</v>
      </c>
      <c r="E263" s="43" t="s">
        <v>494</v>
      </c>
      <c r="F263" s="43">
        <v>240</v>
      </c>
      <c r="G263" s="44">
        <v>50</v>
      </c>
    </row>
    <row r="264" spans="1:7" ht="126" x14ac:dyDescent="0.25">
      <c r="A264" s="31" t="s">
        <v>309</v>
      </c>
      <c r="B264" s="28" t="s">
        <v>86</v>
      </c>
      <c r="C264" s="38" t="s">
        <v>254</v>
      </c>
      <c r="D264" s="38" t="s">
        <v>90</v>
      </c>
      <c r="E264" s="39" t="s">
        <v>310</v>
      </c>
      <c r="F264" s="39"/>
      <c r="G264" s="40">
        <f>G265</f>
        <v>106</v>
      </c>
    </row>
    <row r="265" spans="1:7" ht="82.5" customHeight="1" x14ac:dyDescent="0.25">
      <c r="A265" s="41" t="s">
        <v>517</v>
      </c>
      <c r="B265" s="38" t="s">
        <v>86</v>
      </c>
      <c r="C265" s="34" t="s">
        <v>254</v>
      </c>
      <c r="D265" s="34" t="s">
        <v>90</v>
      </c>
      <c r="E265" s="43" t="s">
        <v>311</v>
      </c>
      <c r="F265" s="43"/>
      <c r="G265" s="44">
        <f>G269+G272</f>
        <v>106</v>
      </c>
    </row>
    <row r="266" spans="1:7" ht="31.5" hidden="1" x14ac:dyDescent="0.25">
      <c r="A266" s="41" t="s">
        <v>312</v>
      </c>
      <c r="B266" s="29" t="s">
        <v>86</v>
      </c>
      <c r="C266" s="34" t="s">
        <v>254</v>
      </c>
      <c r="D266" s="34" t="s">
        <v>90</v>
      </c>
      <c r="E266" s="43" t="s">
        <v>313</v>
      </c>
      <c r="F266" s="43"/>
      <c r="G266" s="44">
        <f>G267</f>
        <v>0</v>
      </c>
    </row>
    <row r="267" spans="1:7" ht="63" hidden="1" x14ac:dyDescent="0.25">
      <c r="A267" s="36" t="s">
        <v>97</v>
      </c>
      <c r="B267" s="29" t="s">
        <v>86</v>
      </c>
      <c r="C267" s="34" t="s">
        <v>254</v>
      </c>
      <c r="D267" s="34" t="s">
        <v>90</v>
      </c>
      <c r="E267" s="43" t="s">
        <v>313</v>
      </c>
      <c r="F267" s="43">
        <v>240</v>
      </c>
      <c r="G267" s="44">
        <v>0</v>
      </c>
    </row>
    <row r="268" spans="1:7" ht="58.5" customHeight="1" x14ac:dyDescent="0.25">
      <c r="A268" s="150" t="s">
        <v>518</v>
      </c>
      <c r="B268" s="28" t="s">
        <v>86</v>
      </c>
      <c r="C268" s="34" t="s">
        <v>254</v>
      </c>
      <c r="D268" s="34" t="s">
        <v>90</v>
      </c>
      <c r="E268" s="43" t="s">
        <v>314</v>
      </c>
      <c r="F268" s="43"/>
      <c r="G268" s="44">
        <f>G269</f>
        <v>79</v>
      </c>
    </row>
    <row r="269" spans="1:7" ht="63" x14ac:dyDescent="0.25">
      <c r="A269" s="152" t="s">
        <v>97</v>
      </c>
      <c r="B269" s="38" t="s">
        <v>86</v>
      </c>
      <c r="C269" s="34" t="s">
        <v>254</v>
      </c>
      <c r="D269" s="34" t="s">
        <v>90</v>
      </c>
      <c r="E269" s="43" t="s">
        <v>314</v>
      </c>
      <c r="F269" s="43">
        <v>240</v>
      </c>
      <c r="G269" s="44">
        <v>79</v>
      </c>
    </row>
    <row r="270" spans="1:7" ht="63" customHeight="1" x14ac:dyDescent="0.25">
      <c r="A270" s="152" t="s">
        <v>519</v>
      </c>
      <c r="B270" s="28" t="s">
        <v>86</v>
      </c>
      <c r="C270" s="34" t="s">
        <v>254</v>
      </c>
      <c r="D270" s="34" t="s">
        <v>90</v>
      </c>
      <c r="E270" s="43" t="s">
        <v>521</v>
      </c>
      <c r="F270" s="43"/>
      <c r="G270" s="44">
        <f>G271</f>
        <v>27</v>
      </c>
    </row>
    <row r="271" spans="1:7" ht="45.75" customHeight="1" x14ac:dyDescent="0.25">
      <c r="A271" s="150" t="s">
        <v>520</v>
      </c>
      <c r="B271" s="38" t="s">
        <v>86</v>
      </c>
      <c r="C271" s="34" t="s">
        <v>254</v>
      </c>
      <c r="D271" s="34" t="s">
        <v>90</v>
      </c>
      <c r="E271" s="43" t="s">
        <v>521</v>
      </c>
      <c r="F271" s="43"/>
      <c r="G271" s="44">
        <f>G272</f>
        <v>27</v>
      </c>
    </row>
    <row r="272" spans="1:7" ht="63" x14ac:dyDescent="0.25">
      <c r="A272" s="152" t="s">
        <v>97</v>
      </c>
      <c r="B272" s="38" t="s">
        <v>86</v>
      </c>
      <c r="C272" s="34" t="s">
        <v>254</v>
      </c>
      <c r="D272" s="34" t="s">
        <v>90</v>
      </c>
      <c r="E272" s="43" t="s">
        <v>521</v>
      </c>
      <c r="F272" s="43">
        <v>240</v>
      </c>
      <c r="G272" s="44">
        <v>27</v>
      </c>
    </row>
    <row r="273" spans="1:7" ht="96.75" hidden="1" customHeight="1" x14ac:dyDescent="0.25">
      <c r="A273" s="153" t="s">
        <v>227</v>
      </c>
      <c r="B273" s="29" t="s">
        <v>86</v>
      </c>
      <c r="C273" s="34" t="s">
        <v>254</v>
      </c>
      <c r="D273" s="34" t="s">
        <v>90</v>
      </c>
      <c r="E273" s="39" t="s">
        <v>228</v>
      </c>
      <c r="F273" s="39"/>
      <c r="G273" s="40">
        <f>G274</f>
        <v>0</v>
      </c>
    </row>
    <row r="274" spans="1:7" ht="94.5" hidden="1" customHeight="1" x14ac:dyDescent="0.25">
      <c r="A274" s="151" t="s">
        <v>229</v>
      </c>
      <c r="B274" s="28" t="s">
        <v>86</v>
      </c>
      <c r="C274" s="34" t="s">
        <v>254</v>
      </c>
      <c r="D274" s="34" t="s">
        <v>90</v>
      </c>
      <c r="E274" s="39" t="s">
        <v>230</v>
      </c>
      <c r="F274" s="39"/>
      <c r="G274" s="40">
        <f>G275</f>
        <v>0</v>
      </c>
    </row>
    <row r="275" spans="1:7" ht="157.5" hidden="1" x14ac:dyDescent="0.25">
      <c r="A275" s="152" t="s">
        <v>231</v>
      </c>
      <c r="B275" s="38" t="s">
        <v>86</v>
      </c>
      <c r="C275" s="34" t="s">
        <v>254</v>
      </c>
      <c r="D275" s="34" t="s">
        <v>90</v>
      </c>
      <c r="E275" s="43" t="s">
        <v>232</v>
      </c>
      <c r="F275" s="43"/>
      <c r="G275" s="44">
        <f>G276</f>
        <v>0</v>
      </c>
    </row>
    <row r="276" spans="1:7" ht="157.5" hidden="1" x14ac:dyDescent="0.25">
      <c r="A276" s="152" t="s">
        <v>233</v>
      </c>
      <c r="B276" s="29" t="s">
        <v>86</v>
      </c>
      <c r="C276" s="34" t="s">
        <v>254</v>
      </c>
      <c r="D276" s="34" t="s">
        <v>90</v>
      </c>
      <c r="E276" s="43" t="s">
        <v>234</v>
      </c>
      <c r="F276" s="43"/>
      <c r="G276" s="44">
        <f>G277</f>
        <v>0</v>
      </c>
    </row>
    <row r="277" spans="1:7" ht="63" hidden="1" x14ac:dyDescent="0.25">
      <c r="A277" s="152" t="s">
        <v>97</v>
      </c>
      <c r="B277" s="28" t="s">
        <v>86</v>
      </c>
      <c r="C277" s="34" t="s">
        <v>254</v>
      </c>
      <c r="D277" s="34" t="s">
        <v>90</v>
      </c>
      <c r="E277" s="43" t="s">
        <v>234</v>
      </c>
      <c r="F277" s="43">
        <v>240</v>
      </c>
      <c r="G277" s="44">
        <v>0</v>
      </c>
    </row>
    <row r="278" spans="1:7" ht="204.75" x14ac:dyDescent="0.25">
      <c r="A278" s="153" t="s">
        <v>467</v>
      </c>
      <c r="B278" s="29" t="s">
        <v>86</v>
      </c>
      <c r="C278" s="34" t="s">
        <v>254</v>
      </c>
      <c r="D278" s="34" t="s">
        <v>90</v>
      </c>
      <c r="E278" s="39" t="s">
        <v>468</v>
      </c>
      <c r="F278" s="39"/>
      <c r="G278" s="40">
        <f>G279</f>
        <v>55</v>
      </c>
    </row>
    <row r="279" spans="1:7" ht="173.25" x14ac:dyDescent="0.25">
      <c r="A279" s="36" t="s">
        <v>596</v>
      </c>
      <c r="B279" s="38" t="s">
        <v>86</v>
      </c>
      <c r="C279" s="34" t="s">
        <v>254</v>
      </c>
      <c r="D279" s="34" t="s">
        <v>90</v>
      </c>
      <c r="E279" s="43" t="s">
        <v>591</v>
      </c>
      <c r="F279" s="43"/>
      <c r="G279" s="44">
        <f>G280+G283</f>
        <v>55</v>
      </c>
    </row>
    <row r="280" spans="1:7" ht="157.5" x14ac:dyDescent="0.25">
      <c r="A280" s="36" t="s">
        <v>597</v>
      </c>
      <c r="B280" s="29" t="s">
        <v>86</v>
      </c>
      <c r="C280" s="34" t="s">
        <v>254</v>
      </c>
      <c r="D280" s="34" t="s">
        <v>90</v>
      </c>
      <c r="E280" s="43" t="s">
        <v>593</v>
      </c>
      <c r="F280" s="43"/>
      <c r="G280" s="44">
        <f>G281</f>
        <v>55</v>
      </c>
    </row>
    <row r="281" spans="1:7" ht="63" x14ac:dyDescent="0.25">
      <c r="A281" s="36" t="s">
        <v>471</v>
      </c>
      <c r="B281" s="29" t="s">
        <v>86</v>
      </c>
      <c r="C281" s="34" t="s">
        <v>254</v>
      </c>
      <c r="D281" s="34" t="s">
        <v>90</v>
      </c>
      <c r="E281" s="43" t="s">
        <v>593</v>
      </c>
      <c r="F281" s="43">
        <v>240</v>
      </c>
      <c r="G281" s="44">
        <v>55</v>
      </c>
    </row>
    <row r="282" spans="1:7" ht="204.75" hidden="1" x14ac:dyDescent="0.25">
      <c r="A282" s="36" t="s">
        <v>469</v>
      </c>
      <c r="B282" s="29" t="s">
        <v>86</v>
      </c>
      <c r="C282" s="34" t="s">
        <v>254</v>
      </c>
      <c r="D282" s="34" t="s">
        <v>90</v>
      </c>
      <c r="E282" s="43" t="s">
        <v>470</v>
      </c>
      <c r="F282" s="43"/>
      <c r="G282" s="44">
        <f>G283</f>
        <v>0</v>
      </c>
    </row>
    <row r="283" spans="1:7" ht="63" hidden="1" x14ac:dyDescent="0.25">
      <c r="A283" s="36" t="s">
        <v>472</v>
      </c>
      <c r="B283" s="29" t="s">
        <v>86</v>
      </c>
      <c r="C283" s="34" t="s">
        <v>254</v>
      </c>
      <c r="D283" s="34" t="s">
        <v>90</v>
      </c>
      <c r="E283" s="43" t="s">
        <v>470</v>
      </c>
      <c r="F283" s="43">
        <v>240</v>
      </c>
      <c r="G283" s="44">
        <v>0</v>
      </c>
    </row>
    <row r="284" spans="1:7" x14ac:dyDescent="0.25">
      <c r="A284" s="37" t="s">
        <v>315</v>
      </c>
      <c r="B284" s="29" t="s">
        <v>86</v>
      </c>
      <c r="C284" s="38" t="s">
        <v>316</v>
      </c>
      <c r="D284" s="38" t="s">
        <v>89</v>
      </c>
      <c r="E284" s="39" t="s">
        <v>150</v>
      </c>
      <c r="F284" s="43"/>
      <c r="G284" s="40">
        <f>G288</f>
        <v>50</v>
      </c>
    </row>
    <row r="285" spans="1:7" ht="31.5" x14ac:dyDescent="0.25">
      <c r="A285" s="149" t="s">
        <v>55</v>
      </c>
      <c r="B285" s="29" t="s">
        <v>86</v>
      </c>
      <c r="C285" s="34" t="s">
        <v>316</v>
      </c>
      <c r="D285" s="34" t="s">
        <v>316</v>
      </c>
      <c r="E285" s="43" t="s">
        <v>150</v>
      </c>
      <c r="F285" s="43"/>
      <c r="G285" s="44">
        <f>G286</f>
        <v>50</v>
      </c>
    </row>
    <row r="286" spans="1:7" ht="63" x14ac:dyDescent="0.25">
      <c r="A286" s="36" t="s">
        <v>588</v>
      </c>
      <c r="B286" s="28" t="s">
        <v>86</v>
      </c>
      <c r="C286" s="34" t="s">
        <v>316</v>
      </c>
      <c r="D286" s="34" t="s">
        <v>316</v>
      </c>
      <c r="E286" s="43" t="s">
        <v>154</v>
      </c>
      <c r="F286" s="43"/>
      <c r="G286" s="44">
        <f>G287</f>
        <v>50</v>
      </c>
    </row>
    <row r="287" spans="1:7" ht="47.25" x14ac:dyDescent="0.25">
      <c r="A287" s="36" t="s">
        <v>589</v>
      </c>
      <c r="B287" s="38" t="s">
        <v>86</v>
      </c>
      <c r="C287" s="34" t="s">
        <v>316</v>
      </c>
      <c r="D287" s="34" t="s">
        <v>316</v>
      </c>
      <c r="E287" s="43" t="s">
        <v>317</v>
      </c>
      <c r="F287" s="43"/>
      <c r="G287" s="44">
        <f>G288</f>
        <v>50</v>
      </c>
    </row>
    <row r="288" spans="1:7" ht="63" x14ac:dyDescent="0.25">
      <c r="A288" s="36" t="s">
        <v>97</v>
      </c>
      <c r="B288" s="29" t="s">
        <v>86</v>
      </c>
      <c r="C288" s="34" t="s">
        <v>316</v>
      </c>
      <c r="D288" s="34" t="s">
        <v>316</v>
      </c>
      <c r="E288" s="43" t="s">
        <v>317</v>
      </c>
      <c r="F288" s="43">
        <v>610</v>
      </c>
      <c r="G288" s="44">
        <v>50</v>
      </c>
    </row>
    <row r="289" spans="1:7" ht="31.5" x14ac:dyDescent="0.25">
      <c r="A289" s="37" t="s">
        <v>318</v>
      </c>
      <c r="B289" s="29" t="s">
        <v>86</v>
      </c>
      <c r="C289" s="38" t="s">
        <v>319</v>
      </c>
      <c r="D289" s="38" t="s">
        <v>89</v>
      </c>
      <c r="E289" s="39"/>
      <c r="F289" s="39"/>
      <c r="G289" s="40">
        <f>G290</f>
        <v>5706</v>
      </c>
    </row>
    <row r="290" spans="1:7" x14ac:dyDescent="0.25">
      <c r="A290" s="149" t="s">
        <v>59</v>
      </c>
      <c r="B290" s="28" t="s">
        <v>86</v>
      </c>
      <c r="C290" s="34" t="s">
        <v>319</v>
      </c>
      <c r="D290" s="34" t="s">
        <v>88</v>
      </c>
      <c r="E290" s="43"/>
      <c r="F290" s="43"/>
      <c r="G290" s="44">
        <f>G291+G309</f>
        <v>5706</v>
      </c>
    </row>
    <row r="291" spans="1:7" ht="63" x14ac:dyDescent="0.25">
      <c r="A291" s="31" t="s">
        <v>320</v>
      </c>
      <c r="B291" s="38" t="s">
        <v>86</v>
      </c>
      <c r="C291" s="34" t="s">
        <v>319</v>
      </c>
      <c r="D291" s="34" t="s">
        <v>88</v>
      </c>
      <c r="E291" s="43" t="s">
        <v>321</v>
      </c>
      <c r="F291" s="43"/>
      <c r="G291" s="44">
        <f>G292</f>
        <v>5506</v>
      </c>
    </row>
    <row r="292" spans="1:7" ht="63" x14ac:dyDescent="0.25">
      <c r="A292" s="32" t="s">
        <v>322</v>
      </c>
      <c r="B292" s="29" t="s">
        <v>86</v>
      </c>
      <c r="C292" s="34" t="s">
        <v>319</v>
      </c>
      <c r="D292" s="34" t="s">
        <v>88</v>
      </c>
      <c r="E292" s="43" t="s">
        <v>323</v>
      </c>
      <c r="F292" s="43"/>
      <c r="G292" s="44">
        <f>G295+G299+G302</f>
        <v>5506</v>
      </c>
    </row>
    <row r="293" spans="1:7" ht="63" x14ac:dyDescent="0.25">
      <c r="A293" s="41" t="s">
        <v>508</v>
      </c>
      <c r="B293" s="29" t="s">
        <v>86</v>
      </c>
      <c r="C293" s="34" t="s">
        <v>319</v>
      </c>
      <c r="D293" s="34" t="s">
        <v>88</v>
      </c>
      <c r="E293" s="43" t="s">
        <v>324</v>
      </c>
      <c r="F293" s="43"/>
      <c r="G293" s="44">
        <f>G294</f>
        <v>4576</v>
      </c>
    </row>
    <row r="294" spans="1:7" ht="47.25" x14ac:dyDescent="0.25">
      <c r="A294" s="36" t="s">
        <v>325</v>
      </c>
      <c r="B294" s="28" t="s">
        <v>86</v>
      </c>
      <c r="C294" s="34" t="s">
        <v>319</v>
      </c>
      <c r="D294" s="34" t="s">
        <v>88</v>
      </c>
      <c r="E294" s="43" t="s">
        <v>326</v>
      </c>
      <c r="F294" s="43"/>
      <c r="G294" s="44">
        <f>G295</f>
        <v>4576</v>
      </c>
    </row>
    <row r="295" spans="1:7" ht="31.5" x14ac:dyDescent="0.25">
      <c r="A295" s="36" t="s">
        <v>327</v>
      </c>
      <c r="B295" s="38" t="s">
        <v>86</v>
      </c>
      <c r="C295" s="34" t="s">
        <v>319</v>
      </c>
      <c r="D295" s="34" t="s">
        <v>88</v>
      </c>
      <c r="E295" s="43" t="s">
        <v>326</v>
      </c>
      <c r="F295" s="43">
        <v>610</v>
      </c>
      <c r="G295" s="44">
        <f>5041-465</f>
        <v>4576</v>
      </c>
    </row>
    <row r="296" spans="1:7" ht="78.75" x14ac:dyDescent="0.25">
      <c r="A296" s="227" t="s">
        <v>509</v>
      </c>
      <c r="B296" s="28" t="s">
        <v>86</v>
      </c>
      <c r="C296" s="34" t="s">
        <v>319</v>
      </c>
      <c r="D296" s="34" t="s">
        <v>88</v>
      </c>
      <c r="E296" s="43" t="s">
        <v>530</v>
      </c>
      <c r="F296" s="43"/>
      <c r="G296" s="44">
        <f>G299+G302</f>
        <v>930</v>
      </c>
    </row>
    <row r="297" spans="1:7" ht="126" x14ac:dyDescent="0.25">
      <c r="A297" s="36" t="s">
        <v>628</v>
      </c>
      <c r="B297" s="28" t="s">
        <v>86</v>
      </c>
      <c r="C297" s="34" t="s">
        <v>319</v>
      </c>
      <c r="D297" s="34" t="s">
        <v>88</v>
      </c>
      <c r="E297" s="43" t="s">
        <v>511</v>
      </c>
      <c r="F297" s="43"/>
      <c r="G297" s="44">
        <f>G299</f>
        <v>465</v>
      </c>
    </row>
    <row r="298" spans="1:7" ht="111" customHeight="1" x14ac:dyDescent="0.25">
      <c r="A298" s="36" t="s">
        <v>625</v>
      </c>
      <c r="B298" s="28" t="s">
        <v>86</v>
      </c>
      <c r="C298" s="34" t="s">
        <v>319</v>
      </c>
      <c r="D298" s="34" t="s">
        <v>88</v>
      </c>
      <c r="E298" s="43" t="s">
        <v>510</v>
      </c>
      <c r="F298" s="43"/>
      <c r="G298" s="44">
        <f>G299</f>
        <v>465</v>
      </c>
    </row>
    <row r="299" spans="1:7" ht="31.5" x14ac:dyDescent="0.25">
      <c r="A299" s="36" t="s">
        <v>327</v>
      </c>
      <c r="B299" s="38" t="s">
        <v>86</v>
      </c>
      <c r="C299" s="34" t="s">
        <v>319</v>
      </c>
      <c r="D299" s="34" t="s">
        <v>88</v>
      </c>
      <c r="E299" s="43" t="s">
        <v>510</v>
      </c>
      <c r="F299" s="43">
        <v>610</v>
      </c>
      <c r="G299" s="44">
        <v>465</v>
      </c>
    </row>
    <row r="300" spans="1:7" ht="126" x14ac:dyDescent="0.25">
      <c r="A300" s="36" t="s">
        <v>627</v>
      </c>
      <c r="B300" s="28" t="s">
        <v>86</v>
      </c>
      <c r="C300" s="34" t="s">
        <v>319</v>
      </c>
      <c r="D300" s="34" t="s">
        <v>88</v>
      </c>
      <c r="E300" s="43" t="s">
        <v>511</v>
      </c>
      <c r="F300" s="43"/>
      <c r="G300" s="44">
        <f>G302</f>
        <v>465</v>
      </c>
    </row>
    <row r="301" spans="1:7" ht="110.25" x14ac:dyDescent="0.25">
      <c r="A301" s="36" t="s">
        <v>626</v>
      </c>
      <c r="B301" s="28" t="s">
        <v>86</v>
      </c>
      <c r="C301" s="34" t="s">
        <v>319</v>
      </c>
      <c r="D301" s="34" t="s">
        <v>88</v>
      </c>
      <c r="E301" s="43" t="s">
        <v>510</v>
      </c>
      <c r="F301" s="43"/>
      <c r="G301" s="44">
        <f>G302</f>
        <v>465</v>
      </c>
    </row>
    <row r="302" spans="1:7" ht="31.5" x14ac:dyDescent="0.25">
      <c r="A302" s="36" t="s">
        <v>327</v>
      </c>
      <c r="B302" s="38" t="s">
        <v>86</v>
      </c>
      <c r="C302" s="34" t="s">
        <v>319</v>
      </c>
      <c r="D302" s="34" t="s">
        <v>88</v>
      </c>
      <c r="E302" s="43" t="s">
        <v>510</v>
      </c>
      <c r="F302" s="43">
        <v>610</v>
      </c>
      <c r="G302" s="44">
        <v>465</v>
      </c>
    </row>
    <row r="303" spans="1:7" ht="126" hidden="1" x14ac:dyDescent="0.25">
      <c r="A303" s="41" t="s">
        <v>328</v>
      </c>
      <c r="B303" s="29" t="s">
        <v>86</v>
      </c>
      <c r="C303" s="34" t="s">
        <v>319</v>
      </c>
      <c r="D303" s="34" t="s">
        <v>88</v>
      </c>
      <c r="E303" s="43" t="s">
        <v>329</v>
      </c>
      <c r="F303" s="43"/>
      <c r="G303" s="44">
        <f>G304</f>
        <v>0</v>
      </c>
    </row>
    <row r="304" spans="1:7" ht="31.5" hidden="1" x14ac:dyDescent="0.25">
      <c r="A304" s="36" t="s">
        <v>327</v>
      </c>
      <c r="B304" s="29" t="s">
        <v>86</v>
      </c>
      <c r="C304" s="34" t="s">
        <v>319</v>
      </c>
      <c r="D304" s="34" t="s">
        <v>88</v>
      </c>
      <c r="E304" s="43" t="s">
        <v>329</v>
      </c>
      <c r="F304" s="43">
        <v>610</v>
      </c>
      <c r="G304" s="44">
        <v>0</v>
      </c>
    </row>
    <row r="305" spans="1:7" ht="82.5" customHeight="1" x14ac:dyDescent="0.25">
      <c r="A305" s="31" t="s">
        <v>524</v>
      </c>
      <c r="B305" s="28" t="s">
        <v>86</v>
      </c>
      <c r="C305" s="34" t="s">
        <v>319</v>
      </c>
      <c r="D305" s="34" t="s">
        <v>88</v>
      </c>
      <c r="E305" s="43" t="s">
        <v>557</v>
      </c>
      <c r="F305" s="43"/>
      <c r="G305" s="44">
        <f>G306</f>
        <v>200</v>
      </c>
    </row>
    <row r="306" spans="1:7" ht="47.25" x14ac:dyDescent="0.25">
      <c r="A306" s="31" t="s">
        <v>523</v>
      </c>
      <c r="B306" s="28" t="s">
        <v>86</v>
      </c>
      <c r="C306" s="34" t="s">
        <v>319</v>
      </c>
      <c r="D306" s="34" t="s">
        <v>88</v>
      </c>
      <c r="E306" s="43" t="s">
        <v>577</v>
      </c>
      <c r="F306" s="43"/>
      <c r="G306" s="44">
        <f>G307</f>
        <v>200</v>
      </c>
    </row>
    <row r="307" spans="1:7" ht="94.5" x14ac:dyDescent="0.25">
      <c r="A307" s="36" t="s">
        <v>522</v>
      </c>
      <c r="B307" s="28" t="s">
        <v>86</v>
      </c>
      <c r="C307" s="34" t="s">
        <v>319</v>
      </c>
      <c r="D307" s="34" t="s">
        <v>88</v>
      </c>
      <c r="E307" s="43" t="s">
        <v>558</v>
      </c>
      <c r="F307" s="43"/>
      <c r="G307" s="44">
        <f>G308</f>
        <v>200</v>
      </c>
    </row>
    <row r="308" spans="1:7" ht="81.75" customHeight="1" x14ac:dyDescent="0.25">
      <c r="A308" s="36" t="s">
        <v>525</v>
      </c>
      <c r="B308" s="28" t="s">
        <v>86</v>
      </c>
      <c r="C308" s="34" t="s">
        <v>319</v>
      </c>
      <c r="D308" s="34" t="s">
        <v>88</v>
      </c>
      <c r="E308" s="43" t="s">
        <v>578</v>
      </c>
      <c r="F308" s="43"/>
      <c r="G308" s="44">
        <f>G309</f>
        <v>200</v>
      </c>
    </row>
    <row r="309" spans="1:7" ht="31.5" x14ac:dyDescent="0.25">
      <c r="A309" s="36" t="s">
        <v>327</v>
      </c>
      <c r="B309" s="28" t="s">
        <v>86</v>
      </c>
      <c r="C309" s="34" t="s">
        <v>319</v>
      </c>
      <c r="D309" s="34" t="s">
        <v>88</v>
      </c>
      <c r="E309" s="43" t="s">
        <v>578</v>
      </c>
      <c r="F309" s="43">
        <v>610</v>
      </c>
      <c r="G309" s="44">
        <v>200</v>
      </c>
    </row>
    <row r="310" spans="1:7" x14ac:dyDescent="0.25">
      <c r="A310" s="149" t="s">
        <v>330</v>
      </c>
      <c r="B310" s="29" t="s">
        <v>86</v>
      </c>
      <c r="C310" s="38" t="s">
        <v>187</v>
      </c>
      <c r="D310" s="38" t="s">
        <v>89</v>
      </c>
      <c r="E310" s="38"/>
      <c r="F310" s="38"/>
      <c r="G310" s="42">
        <f>G311+G323+G326</f>
        <v>2700.3</v>
      </c>
    </row>
    <row r="311" spans="1:7" ht="78.75" x14ac:dyDescent="0.25">
      <c r="A311" s="31" t="s">
        <v>331</v>
      </c>
      <c r="B311" s="29" t="s">
        <v>86</v>
      </c>
      <c r="C311" s="38" t="s">
        <v>187</v>
      </c>
      <c r="D311" s="38" t="s">
        <v>88</v>
      </c>
      <c r="E311" s="38" t="s">
        <v>332</v>
      </c>
      <c r="F311" s="38"/>
      <c r="G311" s="42">
        <f>G315+G319</f>
        <v>2380.3000000000002</v>
      </c>
    </row>
    <row r="312" spans="1:7" ht="63" x14ac:dyDescent="0.25">
      <c r="A312" s="31" t="s">
        <v>333</v>
      </c>
      <c r="B312" s="28" t="s">
        <v>86</v>
      </c>
      <c r="C312" s="38" t="s">
        <v>187</v>
      </c>
      <c r="D312" s="38" t="s">
        <v>88</v>
      </c>
      <c r="E312" s="38" t="s">
        <v>334</v>
      </c>
      <c r="F312" s="38"/>
      <c r="G312" s="42">
        <f>G313</f>
        <v>2380.3000000000002</v>
      </c>
    </row>
    <row r="313" spans="1:7" ht="78.75" x14ac:dyDescent="0.25">
      <c r="A313" s="41" t="s">
        <v>335</v>
      </c>
      <c r="B313" s="38" t="s">
        <v>86</v>
      </c>
      <c r="C313" s="34" t="s">
        <v>187</v>
      </c>
      <c r="D313" s="34" t="s">
        <v>88</v>
      </c>
      <c r="E313" s="34" t="s">
        <v>336</v>
      </c>
      <c r="F313" s="38"/>
      <c r="G313" s="42">
        <f>G314</f>
        <v>2380.3000000000002</v>
      </c>
    </row>
    <row r="314" spans="1:7" ht="63" x14ac:dyDescent="0.25">
      <c r="A314" s="36" t="s">
        <v>337</v>
      </c>
      <c r="B314" s="29" t="s">
        <v>86</v>
      </c>
      <c r="C314" s="34" t="s">
        <v>187</v>
      </c>
      <c r="D314" s="34" t="s">
        <v>88</v>
      </c>
      <c r="E314" s="34" t="s">
        <v>338</v>
      </c>
      <c r="F314" s="38"/>
      <c r="G314" s="42">
        <f>G315</f>
        <v>2380.3000000000002</v>
      </c>
    </row>
    <row r="315" spans="1:7" ht="47.25" x14ac:dyDescent="0.25">
      <c r="A315" s="36" t="s">
        <v>339</v>
      </c>
      <c r="B315" s="29" t="s">
        <v>86</v>
      </c>
      <c r="C315" s="34" t="s">
        <v>187</v>
      </c>
      <c r="D315" s="34" t="s">
        <v>88</v>
      </c>
      <c r="E315" s="34" t="s">
        <v>338</v>
      </c>
      <c r="F315" s="34" t="s">
        <v>340</v>
      </c>
      <c r="G315" s="42">
        <v>2380.3000000000002</v>
      </c>
    </row>
    <row r="316" spans="1:7" ht="31.5" x14ac:dyDescent="0.25">
      <c r="A316" s="36" t="s">
        <v>65</v>
      </c>
      <c r="B316" s="28" t="s">
        <v>86</v>
      </c>
      <c r="C316" s="34" t="s">
        <v>187</v>
      </c>
      <c r="D316" s="34" t="s">
        <v>90</v>
      </c>
      <c r="E316" s="34"/>
      <c r="F316" s="34"/>
      <c r="G316" s="42">
        <f>G320</f>
        <v>320</v>
      </c>
    </row>
    <row r="317" spans="1:7" ht="63" hidden="1" x14ac:dyDescent="0.25">
      <c r="A317" s="41" t="s">
        <v>341</v>
      </c>
      <c r="B317" s="38" t="s">
        <v>86</v>
      </c>
      <c r="C317" s="34" t="s">
        <v>187</v>
      </c>
      <c r="D317" s="34" t="s">
        <v>90</v>
      </c>
      <c r="E317" s="34" t="s">
        <v>342</v>
      </c>
      <c r="F317" s="34"/>
      <c r="G317" s="35">
        <f>G318</f>
        <v>0</v>
      </c>
    </row>
    <row r="318" spans="1:7" ht="94.5" hidden="1" x14ac:dyDescent="0.25">
      <c r="A318" s="41" t="s">
        <v>343</v>
      </c>
      <c r="B318" s="29" t="s">
        <v>86</v>
      </c>
      <c r="C318" s="34" t="s">
        <v>187</v>
      </c>
      <c r="D318" s="34" t="s">
        <v>90</v>
      </c>
      <c r="E318" s="34" t="s">
        <v>344</v>
      </c>
      <c r="F318" s="34"/>
      <c r="G318" s="35">
        <f>G319</f>
        <v>0</v>
      </c>
    </row>
    <row r="319" spans="1:7" ht="47.25" hidden="1" x14ac:dyDescent="0.25">
      <c r="A319" s="36" t="s">
        <v>339</v>
      </c>
      <c r="B319" s="29" t="s">
        <v>86</v>
      </c>
      <c r="C319" s="34" t="s">
        <v>187</v>
      </c>
      <c r="D319" s="34" t="s">
        <v>90</v>
      </c>
      <c r="E319" s="34" t="s">
        <v>344</v>
      </c>
      <c r="F319" s="34" t="s">
        <v>340</v>
      </c>
      <c r="G319" s="35">
        <v>0</v>
      </c>
    </row>
    <row r="320" spans="1:7" ht="126" x14ac:dyDescent="0.25">
      <c r="A320" s="31" t="s">
        <v>345</v>
      </c>
      <c r="B320" s="29" t="s">
        <v>86</v>
      </c>
      <c r="C320" s="38" t="s">
        <v>187</v>
      </c>
      <c r="D320" s="38" t="s">
        <v>90</v>
      </c>
      <c r="E320" s="38" t="s">
        <v>346</v>
      </c>
      <c r="F320" s="34"/>
      <c r="G320" s="42">
        <f>G323+G326</f>
        <v>320</v>
      </c>
    </row>
    <row r="321" spans="1:7" ht="31.5" x14ac:dyDescent="0.25">
      <c r="A321" s="41" t="s">
        <v>473</v>
      </c>
      <c r="B321" s="38" t="s">
        <v>86</v>
      </c>
      <c r="C321" s="34" t="s">
        <v>187</v>
      </c>
      <c r="D321" s="34" t="s">
        <v>90</v>
      </c>
      <c r="E321" s="34" t="s">
        <v>475</v>
      </c>
      <c r="F321" s="34"/>
      <c r="G321" s="35">
        <f>G323</f>
        <v>100</v>
      </c>
    </row>
    <row r="322" spans="1:7" x14ac:dyDescent="0.25">
      <c r="A322" s="41" t="s">
        <v>474</v>
      </c>
      <c r="B322" s="38" t="s">
        <v>86</v>
      </c>
      <c r="C322" s="34" t="s">
        <v>187</v>
      </c>
      <c r="D322" s="34" t="s">
        <v>90</v>
      </c>
      <c r="E322" s="34" t="s">
        <v>347</v>
      </c>
      <c r="F322" s="34"/>
      <c r="G322" s="35">
        <f>G323</f>
        <v>100</v>
      </c>
    </row>
    <row r="323" spans="1:7" ht="47.25" x14ac:dyDescent="0.25">
      <c r="A323" s="41" t="s">
        <v>348</v>
      </c>
      <c r="B323" s="29" t="s">
        <v>86</v>
      </c>
      <c r="C323" s="34" t="s">
        <v>187</v>
      </c>
      <c r="D323" s="34" t="s">
        <v>90</v>
      </c>
      <c r="E323" s="34" t="s">
        <v>347</v>
      </c>
      <c r="F323" s="34" t="s">
        <v>340</v>
      </c>
      <c r="G323" s="35">
        <v>100</v>
      </c>
    </row>
    <row r="324" spans="1:7" ht="47.25" x14ac:dyDescent="0.25">
      <c r="A324" s="41" t="s">
        <v>526</v>
      </c>
      <c r="B324" s="38" t="s">
        <v>86</v>
      </c>
      <c r="C324" s="34" t="s">
        <v>187</v>
      </c>
      <c r="D324" s="34" t="s">
        <v>90</v>
      </c>
      <c r="E324" s="34" t="s">
        <v>476</v>
      </c>
      <c r="F324" s="34"/>
      <c r="G324" s="35">
        <f>G325</f>
        <v>220</v>
      </c>
    </row>
    <row r="325" spans="1:7" ht="31.5" x14ac:dyDescent="0.25">
      <c r="A325" s="41" t="s">
        <v>527</v>
      </c>
      <c r="B325" s="38" t="s">
        <v>86</v>
      </c>
      <c r="C325" s="34" t="s">
        <v>187</v>
      </c>
      <c r="D325" s="34" t="s">
        <v>90</v>
      </c>
      <c r="E325" s="34" t="s">
        <v>528</v>
      </c>
      <c r="F325" s="34"/>
      <c r="G325" s="35">
        <f>G326</f>
        <v>220</v>
      </c>
    </row>
    <row r="326" spans="1:7" ht="47.25" x14ac:dyDescent="0.25">
      <c r="A326" s="41" t="s">
        <v>348</v>
      </c>
      <c r="B326" s="29" t="s">
        <v>86</v>
      </c>
      <c r="C326" s="34" t="s">
        <v>187</v>
      </c>
      <c r="D326" s="34" t="s">
        <v>90</v>
      </c>
      <c r="E326" s="34" t="s">
        <v>528</v>
      </c>
      <c r="F326" s="34" t="s">
        <v>340</v>
      </c>
      <c r="G326" s="35">
        <v>220</v>
      </c>
    </row>
    <row r="327" spans="1:7" ht="31.5" x14ac:dyDescent="0.25">
      <c r="A327" s="37" t="s">
        <v>349</v>
      </c>
      <c r="B327" s="29" t="s">
        <v>86</v>
      </c>
      <c r="C327" s="38" t="s">
        <v>122</v>
      </c>
      <c r="D327" s="38" t="s">
        <v>89</v>
      </c>
      <c r="E327" s="38"/>
      <c r="F327" s="38"/>
      <c r="G327" s="42">
        <f>G328+G338</f>
        <v>1561.2</v>
      </c>
    </row>
    <row r="328" spans="1:7" x14ac:dyDescent="0.25">
      <c r="A328" s="149" t="s">
        <v>350</v>
      </c>
      <c r="B328" s="28" t="s">
        <v>86</v>
      </c>
      <c r="C328" s="34" t="s">
        <v>122</v>
      </c>
      <c r="D328" s="34" t="s">
        <v>88</v>
      </c>
      <c r="E328" s="38"/>
      <c r="F328" s="34"/>
      <c r="G328" s="35">
        <f>G333</f>
        <v>970</v>
      </c>
    </row>
    <row r="329" spans="1:7" ht="63" x14ac:dyDescent="0.25">
      <c r="A329" s="31" t="s">
        <v>320</v>
      </c>
      <c r="B329" s="38" t="s">
        <v>86</v>
      </c>
      <c r="C329" s="34" t="s">
        <v>122</v>
      </c>
      <c r="D329" s="34" t="s">
        <v>88</v>
      </c>
      <c r="E329" s="43" t="s">
        <v>321</v>
      </c>
      <c r="F329" s="34"/>
      <c r="G329" s="35">
        <f>G331</f>
        <v>970</v>
      </c>
    </row>
    <row r="330" spans="1:7" ht="68.25" customHeight="1" x14ac:dyDescent="0.25">
      <c r="A330" s="32" t="s">
        <v>478</v>
      </c>
      <c r="B330" s="38" t="s">
        <v>86</v>
      </c>
      <c r="C330" s="34" t="s">
        <v>122</v>
      </c>
      <c r="D330" s="34" t="s">
        <v>88</v>
      </c>
      <c r="E330" s="43" t="s">
        <v>516</v>
      </c>
      <c r="F330" s="34"/>
      <c r="G330" s="35">
        <f>G332</f>
        <v>970</v>
      </c>
    </row>
    <row r="331" spans="1:7" ht="78.75" x14ac:dyDescent="0.25">
      <c r="A331" s="228" t="s">
        <v>513</v>
      </c>
      <c r="B331" s="29" t="s">
        <v>86</v>
      </c>
      <c r="C331" s="34" t="s">
        <v>122</v>
      </c>
      <c r="D331" s="34" t="s">
        <v>88</v>
      </c>
      <c r="E331" s="43" t="s">
        <v>515</v>
      </c>
      <c r="F331" s="34"/>
      <c r="G331" s="35">
        <f>G332</f>
        <v>970</v>
      </c>
    </row>
    <row r="332" spans="1:7" ht="33.75" customHeight="1" x14ac:dyDescent="0.25">
      <c r="A332" s="36" t="s">
        <v>512</v>
      </c>
      <c r="B332" s="29" t="s">
        <v>86</v>
      </c>
      <c r="C332" s="34" t="s">
        <v>122</v>
      </c>
      <c r="D332" s="34" t="s">
        <v>88</v>
      </c>
      <c r="E332" s="43" t="s">
        <v>514</v>
      </c>
      <c r="F332" s="34"/>
      <c r="G332" s="35">
        <f>G333</f>
        <v>970</v>
      </c>
    </row>
    <row r="333" spans="1:7" ht="63" x14ac:dyDescent="0.25">
      <c r="A333" s="36" t="s">
        <v>97</v>
      </c>
      <c r="B333" s="28" t="s">
        <v>86</v>
      </c>
      <c r="C333" s="34" t="s">
        <v>122</v>
      </c>
      <c r="D333" s="34" t="s">
        <v>88</v>
      </c>
      <c r="E333" s="43" t="s">
        <v>514</v>
      </c>
      <c r="F333" s="34" t="s">
        <v>110</v>
      </c>
      <c r="G333" s="35">
        <v>970</v>
      </c>
    </row>
    <row r="334" spans="1:7" ht="63" x14ac:dyDescent="0.25">
      <c r="A334" s="31" t="s">
        <v>320</v>
      </c>
      <c r="B334" s="38" t="s">
        <v>86</v>
      </c>
      <c r="C334" s="34" t="s">
        <v>122</v>
      </c>
      <c r="D334" s="34" t="s">
        <v>88</v>
      </c>
      <c r="E334" s="43" t="s">
        <v>321</v>
      </c>
      <c r="F334" s="43"/>
      <c r="G334" s="44">
        <f>G335</f>
        <v>591.20000000000005</v>
      </c>
    </row>
    <row r="335" spans="1:7" ht="47.25" x14ac:dyDescent="0.25">
      <c r="A335" s="32" t="s">
        <v>351</v>
      </c>
      <c r="B335" s="29" t="s">
        <v>86</v>
      </c>
      <c r="C335" s="34" t="s">
        <v>122</v>
      </c>
      <c r="D335" s="34" t="s">
        <v>88</v>
      </c>
      <c r="E335" s="43" t="s">
        <v>323</v>
      </c>
      <c r="F335" s="43"/>
      <c r="G335" s="44">
        <f>G336</f>
        <v>591.20000000000005</v>
      </c>
    </row>
    <row r="336" spans="1:7" ht="63" x14ac:dyDescent="0.25">
      <c r="A336" s="41" t="s">
        <v>352</v>
      </c>
      <c r="B336" s="29" t="s">
        <v>86</v>
      </c>
      <c r="C336" s="34" t="s">
        <v>122</v>
      </c>
      <c r="D336" s="34" t="s">
        <v>88</v>
      </c>
      <c r="E336" s="43" t="s">
        <v>353</v>
      </c>
      <c r="F336" s="43"/>
      <c r="G336" s="44">
        <f>G337</f>
        <v>591.20000000000005</v>
      </c>
    </row>
    <row r="337" spans="1:7" ht="47.25" x14ac:dyDescent="0.25">
      <c r="A337" s="36" t="s">
        <v>354</v>
      </c>
      <c r="B337" s="28" t="s">
        <v>86</v>
      </c>
      <c r="C337" s="34" t="s">
        <v>122</v>
      </c>
      <c r="D337" s="34" t="s">
        <v>88</v>
      </c>
      <c r="E337" s="43" t="s">
        <v>355</v>
      </c>
      <c r="F337" s="43"/>
      <c r="G337" s="44">
        <f>G338</f>
        <v>591.20000000000005</v>
      </c>
    </row>
    <row r="338" spans="1:7" ht="31.5" x14ac:dyDescent="0.25">
      <c r="A338" s="36" t="s">
        <v>327</v>
      </c>
      <c r="B338" s="38" t="s">
        <v>86</v>
      </c>
      <c r="C338" s="34" t="s">
        <v>122</v>
      </c>
      <c r="D338" s="34" t="s">
        <v>88</v>
      </c>
      <c r="E338" s="43" t="s">
        <v>355</v>
      </c>
      <c r="F338" s="43">
        <v>610</v>
      </c>
      <c r="G338" s="44">
        <v>591.20000000000005</v>
      </c>
    </row>
    <row r="339" spans="1:7" x14ac:dyDescent="0.25">
      <c r="A339" s="31" t="s">
        <v>356</v>
      </c>
      <c r="B339" s="38"/>
      <c r="C339" s="38"/>
      <c r="D339" s="38"/>
      <c r="E339" s="38"/>
      <c r="F339" s="38"/>
      <c r="G339" s="42">
        <f>G15</f>
        <v>25764.3</v>
      </c>
    </row>
  </sheetData>
  <mergeCells count="16">
    <mergeCell ref="A7:G7"/>
    <mergeCell ref="A8:G8"/>
    <mergeCell ref="A9:G9"/>
    <mergeCell ref="A11:A12"/>
    <mergeCell ref="B11:B12"/>
    <mergeCell ref="C11:C12"/>
    <mergeCell ref="D11:D12"/>
    <mergeCell ref="E11:E12"/>
    <mergeCell ref="F11:F12"/>
    <mergeCell ref="G11:G12"/>
    <mergeCell ref="A6:G6"/>
    <mergeCell ref="E1:G1"/>
    <mergeCell ref="E2:G2"/>
    <mergeCell ref="D3:G3"/>
    <mergeCell ref="E4:G4"/>
    <mergeCell ref="E5:G5"/>
  </mergeCells>
  <pageMargins left="0" right="0" top="0" bottom="0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topLeftCell="A10" workbookViewId="0">
      <selection activeCell="A270" sqref="A270"/>
    </sheetView>
  </sheetViews>
  <sheetFormatPr defaultColWidth="8.85546875" defaultRowHeight="15.75" x14ac:dyDescent="0.25"/>
  <cols>
    <col min="1" max="1" width="36.5703125" style="22" customWidth="1"/>
    <col min="2" max="2" width="7.140625" style="23" customWidth="1"/>
    <col min="3" max="3" width="7" style="23" customWidth="1"/>
    <col min="4" max="4" width="15.28515625" style="23" customWidth="1"/>
    <col min="5" max="5" width="8" style="23" customWidth="1"/>
    <col min="6" max="6" width="17.5703125" style="23" customWidth="1"/>
    <col min="7" max="255" width="8.85546875" style="25"/>
    <col min="256" max="256" width="62.140625" style="25" customWidth="1"/>
    <col min="257" max="258" width="8.85546875" style="25" customWidth="1"/>
    <col min="259" max="259" width="8.28515625" style="25" customWidth="1"/>
    <col min="260" max="260" width="15.28515625" style="25" customWidth="1"/>
    <col min="261" max="261" width="9.85546875" style="25" customWidth="1"/>
    <col min="262" max="262" width="16.85546875" style="25" bestFit="1" customWidth="1"/>
    <col min="263" max="511" width="8.85546875" style="25"/>
    <col min="512" max="512" width="62.140625" style="25" customWidth="1"/>
    <col min="513" max="514" width="8.85546875" style="25" customWidth="1"/>
    <col min="515" max="515" width="8.28515625" style="25" customWidth="1"/>
    <col min="516" max="516" width="15.28515625" style="25" customWidth="1"/>
    <col min="517" max="517" width="9.85546875" style="25" customWidth="1"/>
    <col min="518" max="518" width="16.85546875" style="25" bestFit="1" customWidth="1"/>
    <col min="519" max="767" width="8.85546875" style="25"/>
    <col min="768" max="768" width="62.140625" style="25" customWidth="1"/>
    <col min="769" max="770" width="8.85546875" style="25" customWidth="1"/>
    <col min="771" max="771" width="8.28515625" style="25" customWidth="1"/>
    <col min="772" max="772" width="15.28515625" style="25" customWidth="1"/>
    <col min="773" max="773" width="9.85546875" style="25" customWidth="1"/>
    <col min="774" max="774" width="16.85546875" style="25" bestFit="1" customWidth="1"/>
    <col min="775" max="1023" width="8.85546875" style="25"/>
    <col min="1024" max="1024" width="62.140625" style="25" customWidth="1"/>
    <col min="1025" max="1026" width="8.85546875" style="25" customWidth="1"/>
    <col min="1027" max="1027" width="8.28515625" style="25" customWidth="1"/>
    <col min="1028" max="1028" width="15.28515625" style="25" customWidth="1"/>
    <col min="1029" max="1029" width="9.85546875" style="25" customWidth="1"/>
    <col min="1030" max="1030" width="16.85546875" style="25" bestFit="1" customWidth="1"/>
    <col min="1031" max="1279" width="8.85546875" style="25"/>
    <col min="1280" max="1280" width="62.140625" style="25" customWidth="1"/>
    <col min="1281" max="1282" width="8.85546875" style="25" customWidth="1"/>
    <col min="1283" max="1283" width="8.28515625" style="25" customWidth="1"/>
    <col min="1284" max="1284" width="15.28515625" style="25" customWidth="1"/>
    <col min="1285" max="1285" width="9.85546875" style="25" customWidth="1"/>
    <col min="1286" max="1286" width="16.85546875" style="25" bestFit="1" customWidth="1"/>
    <col min="1287" max="1535" width="8.85546875" style="25"/>
    <col min="1536" max="1536" width="62.140625" style="25" customWidth="1"/>
    <col min="1537" max="1538" width="8.85546875" style="25" customWidth="1"/>
    <col min="1539" max="1539" width="8.28515625" style="25" customWidth="1"/>
    <col min="1540" max="1540" width="15.28515625" style="25" customWidth="1"/>
    <col min="1541" max="1541" width="9.85546875" style="25" customWidth="1"/>
    <col min="1542" max="1542" width="16.85546875" style="25" bestFit="1" customWidth="1"/>
    <col min="1543" max="1791" width="8.85546875" style="25"/>
    <col min="1792" max="1792" width="62.140625" style="25" customWidth="1"/>
    <col min="1793" max="1794" width="8.85546875" style="25" customWidth="1"/>
    <col min="1795" max="1795" width="8.28515625" style="25" customWidth="1"/>
    <col min="1796" max="1796" width="15.28515625" style="25" customWidth="1"/>
    <col min="1797" max="1797" width="9.85546875" style="25" customWidth="1"/>
    <col min="1798" max="1798" width="16.85546875" style="25" bestFit="1" customWidth="1"/>
    <col min="1799" max="2047" width="8.85546875" style="25"/>
    <col min="2048" max="2048" width="62.140625" style="25" customWidth="1"/>
    <col min="2049" max="2050" width="8.85546875" style="25" customWidth="1"/>
    <col min="2051" max="2051" width="8.28515625" style="25" customWidth="1"/>
    <col min="2052" max="2052" width="15.28515625" style="25" customWidth="1"/>
    <col min="2053" max="2053" width="9.85546875" style="25" customWidth="1"/>
    <col min="2054" max="2054" width="16.85546875" style="25" bestFit="1" customWidth="1"/>
    <col min="2055" max="2303" width="8.85546875" style="25"/>
    <col min="2304" max="2304" width="62.140625" style="25" customWidth="1"/>
    <col min="2305" max="2306" width="8.85546875" style="25" customWidth="1"/>
    <col min="2307" max="2307" width="8.28515625" style="25" customWidth="1"/>
    <col min="2308" max="2308" width="15.28515625" style="25" customWidth="1"/>
    <col min="2309" max="2309" width="9.85546875" style="25" customWidth="1"/>
    <col min="2310" max="2310" width="16.85546875" style="25" bestFit="1" customWidth="1"/>
    <col min="2311" max="2559" width="8.85546875" style="25"/>
    <col min="2560" max="2560" width="62.140625" style="25" customWidth="1"/>
    <col min="2561" max="2562" width="8.85546875" style="25" customWidth="1"/>
    <col min="2563" max="2563" width="8.28515625" style="25" customWidth="1"/>
    <col min="2564" max="2564" width="15.28515625" style="25" customWidth="1"/>
    <col min="2565" max="2565" width="9.85546875" style="25" customWidth="1"/>
    <col min="2566" max="2566" width="16.85546875" style="25" bestFit="1" customWidth="1"/>
    <col min="2567" max="2815" width="8.85546875" style="25"/>
    <col min="2816" max="2816" width="62.140625" style="25" customWidth="1"/>
    <col min="2817" max="2818" width="8.85546875" style="25" customWidth="1"/>
    <col min="2819" max="2819" width="8.28515625" style="25" customWidth="1"/>
    <col min="2820" max="2820" width="15.28515625" style="25" customWidth="1"/>
    <col min="2821" max="2821" width="9.85546875" style="25" customWidth="1"/>
    <col min="2822" max="2822" width="16.85546875" style="25" bestFit="1" customWidth="1"/>
    <col min="2823" max="3071" width="8.85546875" style="25"/>
    <col min="3072" max="3072" width="62.140625" style="25" customWidth="1"/>
    <col min="3073" max="3074" width="8.85546875" style="25" customWidth="1"/>
    <col min="3075" max="3075" width="8.28515625" style="25" customWidth="1"/>
    <col min="3076" max="3076" width="15.28515625" style="25" customWidth="1"/>
    <col min="3077" max="3077" width="9.85546875" style="25" customWidth="1"/>
    <col min="3078" max="3078" width="16.85546875" style="25" bestFit="1" customWidth="1"/>
    <col min="3079" max="3327" width="8.85546875" style="25"/>
    <col min="3328" max="3328" width="62.140625" style="25" customWidth="1"/>
    <col min="3329" max="3330" width="8.85546875" style="25" customWidth="1"/>
    <col min="3331" max="3331" width="8.28515625" style="25" customWidth="1"/>
    <col min="3332" max="3332" width="15.28515625" style="25" customWidth="1"/>
    <col min="3333" max="3333" width="9.85546875" style="25" customWidth="1"/>
    <col min="3334" max="3334" width="16.85546875" style="25" bestFit="1" customWidth="1"/>
    <col min="3335" max="3583" width="8.85546875" style="25"/>
    <col min="3584" max="3584" width="62.140625" style="25" customWidth="1"/>
    <col min="3585" max="3586" width="8.85546875" style="25" customWidth="1"/>
    <col min="3587" max="3587" width="8.28515625" style="25" customWidth="1"/>
    <col min="3588" max="3588" width="15.28515625" style="25" customWidth="1"/>
    <col min="3589" max="3589" width="9.85546875" style="25" customWidth="1"/>
    <col min="3590" max="3590" width="16.85546875" style="25" bestFit="1" customWidth="1"/>
    <col min="3591" max="3839" width="8.85546875" style="25"/>
    <col min="3840" max="3840" width="62.140625" style="25" customWidth="1"/>
    <col min="3841" max="3842" width="8.85546875" style="25" customWidth="1"/>
    <col min="3843" max="3843" width="8.28515625" style="25" customWidth="1"/>
    <col min="3844" max="3844" width="15.28515625" style="25" customWidth="1"/>
    <col min="3845" max="3845" width="9.85546875" style="25" customWidth="1"/>
    <col min="3846" max="3846" width="16.85546875" style="25" bestFit="1" customWidth="1"/>
    <col min="3847" max="4095" width="8.85546875" style="25"/>
    <col min="4096" max="4096" width="62.140625" style="25" customWidth="1"/>
    <col min="4097" max="4098" width="8.85546875" style="25" customWidth="1"/>
    <col min="4099" max="4099" width="8.28515625" style="25" customWidth="1"/>
    <col min="4100" max="4100" width="15.28515625" style="25" customWidth="1"/>
    <col min="4101" max="4101" width="9.85546875" style="25" customWidth="1"/>
    <col min="4102" max="4102" width="16.85546875" style="25" bestFit="1" customWidth="1"/>
    <col min="4103" max="4351" width="8.85546875" style="25"/>
    <col min="4352" max="4352" width="62.140625" style="25" customWidth="1"/>
    <col min="4353" max="4354" width="8.85546875" style="25" customWidth="1"/>
    <col min="4355" max="4355" width="8.28515625" style="25" customWidth="1"/>
    <col min="4356" max="4356" width="15.28515625" style="25" customWidth="1"/>
    <col min="4357" max="4357" width="9.85546875" style="25" customWidth="1"/>
    <col min="4358" max="4358" width="16.85546875" style="25" bestFit="1" customWidth="1"/>
    <col min="4359" max="4607" width="8.85546875" style="25"/>
    <col min="4608" max="4608" width="62.140625" style="25" customWidth="1"/>
    <col min="4609" max="4610" width="8.85546875" style="25" customWidth="1"/>
    <col min="4611" max="4611" width="8.28515625" style="25" customWidth="1"/>
    <col min="4612" max="4612" width="15.28515625" style="25" customWidth="1"/>
    <col min="4613" max="4613" width="9.85546875" style="25" customWidth="1"/>
    <col min="4614" max="4614" width="16.85546875" style="25" bestFit="1" customWidth="1"/>
    <col min="4615" max="4863" width="8.85546875" style="25"/>
    <col min="4864" max="4864" width="62.140625" style="25" customWidth="1"/>
    <col min="4865" max="4866" width="8.85546875" style="25" customWidth="1"/>
    <col min="4867" max="4867" width="8.28515625" style="25" customWidth="1"/>
    <col min="4868" max="4868" width="15.28515625" style="25" customWidth="1"/>
    <col min="4869" max="4869" width="9.85546875" style="25" customWidth="1"/>
    <col min="4870" max="4870" width="16.85546875" style="25" bestFit="1" customWidth="1"/>
    <col min="4871" max="5119" width="8.85546875" style="25"/>
    <col min="5120" max="5120" width="62.140625" style="25" customWidth="1"/>
    <col min="5121" max="5122" width="8.85546875" style="25" customWidth="1"/>
    <col min="5123" max="5123" width="8.28515625" style="25" customWidth="1"/>
    <col min="5124" max="5124" width="15.28515625" style="25" customWidth="1"/>
    <col min="5125" max="5125" width="9.85546875" style="25" customWidth="1"/>
    <col min="5126" max="5126" width="16.85546875" style="25" bestFit="1" customWidth="1"/>
    <col min="5127" max="5375" width="8.85546875" style="25"/>
    <col min="5376" max="5376" width="62.140625" style="25" customWidth="1"/>
    <col min="5377" max="5378" width="8.85546875" style="25" customWidth="1"/>
    <col min="5379" max="5379" width="8.28515625" style="25" customWidth="1"/>
    <col min="5380" max="5380" width="15.28515625" style="25" customWidth="1"/>
    <col min="5381" max="5381" width="9.85546875" style="25" customWidth="1"/>
    <col min="5382" max="5382" width="16.85546875" style="25" bestFit="1" customWidth="1"/>
    <col min="5383" max="5631" width="8.85546875" style="25"/>
    <col min="5632" max="5632" width="62.140625" style="25" customWidth="1"/>
    <col min="5633" max="5634" width="8.85546875" style="25" customWidth="1"/>
    <col min="5635" max="5635" width="8.28515625" style="25" customWidth="1"/>
    <col min="5636" max="5636" width="15.28515625" style="25" customWidth="1"/>
    <col min="5637" max="5637" width="9.85546875" style="25" customWidth="1"/>
    <col min="5638" max="5638" width="16.85546875" style="25" bestFit="1" customWidth="1"/>
    <col min="5639" max="5887" width="8.85546875" style="25"/>
    <col min="5888" max="5888" width="62.140625" style="25" customWidth="1"/>
    <col min="5889" max="5890" width="8.85546875" style="25" customWidth="1"/>
    <col min="5891" max="5891" width="8.28515625" style="25" customWidth="1"/>
    <col min="5892" max="5892" width="15.28515625" style="25" customWidth="1"/>
    <col min="5893" max="5893" width="9.85546875" style="25" customWidth="1"/>
    <col min="5894" max="5894" width="16.85546875" style="25" bestFit="1" customWidth="1"/>
    <col min="5895" max="6143" width="8.85546875" style="25"/>
    <col min="6144" max="6144" width="62.140625" style="25" customWidth="1"/>
    <col min="6145" max="6146" width="8.85546875" style="25" customWidth="1"/>
    <col min="6147" max="6147" width="8.28515625" style="25" customWidth="1"/>
    <col min="6148" max="6148" width="15.28515625" style="25" customWidth="1"/>
    <col min="6149" max="6149" width="9.85546875" style="25" customWidth="1"/>
    <col min="6150" max="6150" width="16.85546875" style="25" bestFit="1" customWidth="1"/>
    <col min="6151" max="6399" width="8.85546875" style="25"/>
    <col min="6400" max="6400" width="62.140625" style="25" customWidth="1"/>
    <col min="6401" max="6402" width="8.85546875" style="25" customWidth="1"/>
    <col min="6403" max="6403" width="8.28515625" style="25" customWidth="1"/>
    <col min="6404" max="6404" width="15.28515625" style="25" customWidth="1"/>
    <col min="6405" max="6405" width="9.85546875" style="25" customWidth="1"/>
    <col min="6406" max="6406" width="16.85546875" style="25" bestFit="1" customWidth="1"/>
    <col min="6407" max="6655" width="8.85546875" style="25"/>
    <col min="6656" max="6656" width="62.140625" style="25" customWidth="1"/>
    <col min="6657" max="6658" width="8.85546875" style="25" customWidth="1"/>
    <col min="6659" max="6659" width="8.28515625" style="25" customWidth="1"/>
    <col min="6660" max="6660" width="15.28515625" style="25" customWidth="1"/>
    <col min="6661" max="6661" width="9.85546875" style="25" customWidth="1"/>
    <col min="6662" max="6662" width="16.85546875" style="25" bestFit="1" customWidth="1"/>
    <col min="6663" max="6911" width="8.85546875" style="25"/>
    <col min="6912" max="6912" width="62.140625" style="25" customWidth="1"/>
    <col min="6913" max="6914" width="8.85546875" style="25" customWidth="1"/>
    <col min="6915" max="6915" width="8.28515625" style="25" customWidth="1"/>
    <col min="6916" max="6916" width="15.28515625" style="25" customWidth="1"/>
    <col min="6917" max="6917" width="9.85546875" style="25" customWidth="1"/>
    <col min="6918" max="6918" width="16.85546875" style="25" bestFit="1" customWidth="1"/>
    <col min="6919" max="7167" width="8.85546875" style="25"/>
    <col min="7168" max="7168" width="62.140625" style="25" customWidth="1"/>
    <col min="7169" max="7170" width="8.85546875" style="25" customWidth="1"/>
    <col min="7171" max="7171" width="8.28515625" style="25" customWidth="1"/>
    <col min="7172" max="7172" width="15.28515625" style="25" customWidth="1"/>
    <col min="7173" max="7173" width="9.85546875" style="25" customWidth="1"/>
    <col min="7174" max="7174" width="16.85546875" style="25" bestFit="1" customWidth="1"/>
    <col min="7175" max="7423" width="8.85546875" style="25"/>
    <col min="7424" max="7424" width="62.140625" style="25" customWidth="1"/>
    <col min="7425" max="7426" width="8.85546875" style="25" customWidth="1"/>
    <col min="7427" max="7427" width="8.28515625" style="25" customWidth="1"/>
    <col min="7428" max="7428" width="15.28515625" style="25" customWidth="1"/>
    <col min="7429" max="7429" width="9.85546875" style="25" customWidth="1"/>
    <col min="7430" max="7430" width="16.85546875" style="25" bestFit="1" customWidth="1"/>
    <col min="7431" max="7679" width="8.85546875" style="25"/>
    <col min="7680" max="7680" width="62.140625" style="25" customWidth="1"/>
    <col min="7681" max="7682" width="8.85546875" style="25" customWidth="1"/>
    <col min="7683" max="7683" width="8.28515625" style="25" customWidth="1"/>
    <col min="7684" max="7684" width="15.28515625" style="25" customWidth="1"/>
    <col min="7685" max="7685" width="9.85546875" style="25" customWidth="1"/>
    <col min="7686" max="7686" width="16.85546875" style="25" bestFit="1" customWidth="1"/>
    <col min="7687" max="7935" width="8.85546875" style="25"/>
    <col min="7936" max="7936" width="62.140625" style="25" customWidth="1"/>
    <col min="7937" max="7938" width="8.85546875" style="25" customWidth="1"/>
    <col min="7939" max="7939" width="8.28515625" style="25" customWidth="1"/>
    <col min="7940" max="7940" width="15.28515625" style="25" customWidth="1"/>
    <col min="7941" max="7941" width="9.85546875" style="25" customWidth="1"/>
    <col min="7942" max="7942" width="16.85546875" style="25" bestFit="1" customWidth="1"/>
    <col min="7943" max="8191" width="8.85546875" style="25"/>
    <col min="8192" max="8192" width="62.140625" style="25" customWidth="1"/>
    <col min="8193" max="8194" width="8.85546875" style="25" customWidth="1"/>
    <col min="8195" max="8195" width="8.28515625" style="25" customWidth="1"/>
    <col min="8196" max="8196" width="15.28515625" style="25" customWidth="1"/>
    <col min="8197" max="8197" width="9.85546875" style="25" customWidth="1"/>
    <col min="8198" max="8198" width="16.85546875" style="25" bestFit="1" customWidth="1"/>
    <col min="8199" max="8447" width="8.85546875" style="25"/>
    <col min="8448" max="8448" width="62.140625" style="25" customWidth="1"/>
    <col min="8449" max="8450" width="8.85546875" style="25" customWidth="1"/>
    <col min="8451" max="8451" width="8.28515625" style="25" customWidth="1"/>
    <col min="8452" max="8452" width="15.28515625" style="25" customWidth="1"/>
    <col min="8453" max="8453" width="9.85546875" style="25" customWidth="1"/>
    <col min="8454" max="8454" width="16.85546875" style="25" bestFit="1" customWidth="1"/>
    <col min="8455" max="8703" width="8.85546875" style="25"/>
    <col min="8704" max="8704" width="62.140625" style="25" customWidth="1"/>
    <col min="8705" max="8706" width="8.85546875" style="25" customWidth="1"/>
    <col min="8707" max="8707" width="8.28515625" style="25" customWidth="1"/>
    <col min="8708" max="8708" width="15.28515625" style="25" customWidth="1"/>
    <col min="8709" max="8709" width="9.85546875" style="25" customWidth="1"/>
    <col min="8710" max="8710" width="16.85546875" style="25" bestFit="1" customWidth="1"/>
    <col min="8711" max="8959" width="8.85546875" style="25"/>
    <col min="8960" max="8960" width="62.140625" style="25" customWidth="1"/>
    <col min="8961" max="8962" width="8.85546875" style="25" customWidth="1"/>
    <col min="8963" max="8963" width="8.28515625" style="25" customWidth="1"/>
    <col min="8964" max="8964" width="15.28515625" style="25" customWidth="1"/>
    <col min="8965" max="8965" width="9.85546875" style="25" customWidth="1"/>
    <col min="8966" max="8966" width="16.85546875" style="25" bestFit="1" customWidth="1"/>
    <col min="8967" max="9215" width="8.85546875" style="25"/>
    <col min="9216" max="9216" width="62.140625" style="25" customWidth="1"/>
    <col min="9217" max="9218" width="8.85546875" style="25" customWidth="1"/>
    <col min="9219" max="9219" width="8.28515625" style="25" customWidth="1"/>
    <col min="9220" max="9220" width="15.28515625" style="25" customWidth="1"/>
    <col min="9221" max="9221" width="9.85546875" style="25" customWidth="1"/>
    <col min="9222" max="9222" width="16.85546875" style="25" bestFit="1" customWidth="1"/>
    <col min="9223" max="9471" width="8.85546875" style="25"/>
    <col min="9472" max="9472" width="62.140625" style="25" customWidth="1"/>
    <col min="9473" max="9474" width="8.85546875" style="25" customWidth="1"/>
    <col min="9475" max="9475" width="8.28515625" style="25" customWidth="1"/>
    <col min="9476" max="9476" width="15.28515625" style="25" customWidth="1"/>
    <col min="9477" max="9477" width="9.85546875" style="25" customWidth="1"/>
    <col min="9478" max="9478" width="16.85546875" style="25" bestFit="1" customWidth="1"/>
    <col min="9479" max="9727" width="8.85546875" style="25"/>
    <col min="9728" max="9728" width="62.140625" style="25" customWidth="1"/>
    <col min="9729" max="9730" width="8.85546875" style="25" customWidth="1"/>
    <col min="9731" max="9731" width="8.28515625" style="25" customWidth="1"/>
    <col min="9732" max="9732" width="15.28515625" style="25" customWidth="1"/>
    <col min="9733" max="9733" width="9.85546875" style="25" customWidth="1"/>
    <col min="9734" max="9734" width="16.85546875" style="25" bestFit="1" customWidth="1"/>
    <col min="9735" max="9983" width="8.85546875" style="25"/>
    <col min="9984" max="9984" width="62.140625" style="25" customWidth="1"/>
    <col min="9985" max="9986" width="8.85546875" style="25" customWidth="1"/>
    <col min="9987" max="9987" width="8.28515625" style="25" customWidth="1"/>
    <col min="9988" max="9988" width="15.28515625" style="25" customWidth="1"/>
    <col min="9989" max="9989" width="9.85546875" style="25" customWidth="1"/>
    <col min="9990" max="9990" width="16.85546875" style="25" bestFit="1" customWidth="1"/>
    <col min="9991" max="10239" width="8.85546875" style="25"/>
    <col min="10240" max="10240" width="62.140625" style="25" customWidth="1"/>
    <col min="10241" max="10242" width="8.85546875" style="25" customWidth="1"/>
    <col min="10243" max="10243" width="8.28515625" style="25" customWidth="1"/>
    <col min="10244" max="10244" width="15.28515625" style="25" customWidth="1"/>
    <col min="10245" max="10245" width="9.85546875" style="25" customWidth="1"/>
    <col min="10246" max="10246" width="16.85546875" style="25" bestFit="1" customWidth="1"/>
    <col min="10247" max="10495" width="8.85546875" style="25"/>
    <col min="10496" max="10496" width="62.140625" style="25" customWidth="1"/>
    <col min="10497" max="10498" width="8.85546875" style="25" customWidth="1"/>
    <col min="10499" max="10499" width="8.28515625" style="25" customWidth="1"/>
    <col min="10500" max="10500" width="15.28515625" style="25" customWidth="1"/>
    <col min="10501" max="10501" width="9.85546875" style="25" customWidth="1"/>
    <col min="10502" max="10502" width="16.85546875" style="25" bestFit="1" customWidth="1"/>
    <col min="10503" max="10751" width="8.85546875" style="25"/>
    <col min="10752" max="10752" width="62.140625" style="25" customWidth="1"/>
    <col min="10753" max="10754" width="8.85546875" style="25" customWidth="1"/>
    <col min="10755" max="10755" width="8.28515625" style="25" customWidth="1"/>
    <col min="10756" max="10756" width="15.28515625" style="25" customWidth="1"/>
    <col min="10757" max="10757" width="9.85546875" style="25" customWidth="1"/>
    <col min="10758" max="10758" width="16.85546875" style="25" bestFit="1" customWidth="1"/>
    <col min="10759" max="11007" width="8.85546875" style="25"/>
    <col min="11008" max="11008" width="62.140625" style="25" customWidth="1"/>
    <col min="11009" max="11010" width="8.85546875" style="25" customWidth="1"/>
    <col min="11011" max="11011" width="8.28515625" style="25" customWidth="1"/>
    <col min="11012" max="11012" width="15.28515625" style="25" customWidth="1"/>
    <col min="11013" max="11013" width="9.85546875" style="25" customWidth="1"/>
    <col min="11014" max="11014" width="16.85546875" style="25" bestFit="1" customWidth="1"/>
    <col min="11015" max="11263" width="8.85546875" style="25"/>
    <col min="11264" max="11264" width="62.140625" style="25" customWidth="1"/>
    <col min="11265" max="11266" width="8.85546875" style="25" customWidth="1"/>
    <col min="11267" max="11267" width="8.28515625" style="25" customWidth="1"/>
    <col min="11268" max="11268" width="15.28515625" style="25" customWidth="1"/>
    <col min="11269" max="11269" width="9.85546875" style="25" customWidth="1"/>
    <col min="11270" max="11270" width="16.85546875" style="25" bestFit="1" customWidth="1"/>
    <col min="11271" max="11519" width="8.85546875" style="25"/>
    <col min="11520" max="11520" width="62.140625" style="25" customWidth="1"/>
    <col min="11521" max="11522" width="8.85546875" style="25" customWidth="1"/>
    <col min="11523" max="11523" width="8.28515625" style="25" customWidth="1"/>
    <col min="11524" max="11524" width="15.28515625" style="25" customWidth="1"/>
    <col min="11525" max="11525" width="9.85546875" style="25" customWidth="1"/>
    <col min="11526" max="11526" width="16.85546875" style="25" bestFit="1" customWidth="1"/>
    <col min="11527" max="11775" width="8.85546875" style="25"/>
    <col min="11776" max="11776" width="62.140625" style="25" customWidth="1"/>
    <col min="11777" max="11778" width="8.85546875" style="25" customWidth="1"/>
    <col min="11779" max="11779" width="8.28515625" style="25" customWidth="1"/>
    <col min="11780" max="11780" width="15.28515625" style="25" customWidth="1"/>
    <col min="11781" max="11781" width="9.85546875" style="25" customWidth="1"/>
    <col min="11782" max="11782" width="16.85546875" style="25" bestFit="1" customWidth="1"/>
    <col min="11783" max="12031" width="8.85546875" style="25"/>
    <col min="12032" max="12032" width="62.140625" style="25" customWidth="1"/>
    <col min="12033" max="12034" width="8.85546875" style="25" customWidth="1"/>
    <col min="12035" max="12035" width="8.28515625" style="25" customWidth="1"/>
    <col min="12036" max="12036" width="15.28515625" style="25" customWidth="1"/>
    <col min="12037" max="12037" width="9.85546875" style="25" customWidth="1"/>
    <col min="12038" max="12038" width="16.85546875" style="25" bestFit="1" customWidth="1"/>
    <col min="12039" max="12287" width="8.85546875" style="25"/>
    <col min="12288" max="12288" width="62.140625" style="25" customWidth="1"/>
    <col min="12289" max="12290" width="8.85546875" style="25" customWidth="1"/>
    <col min="12291" max="12291" width="8.28515625" style="25" customWidth="1"/>
    <col min="12292" max="12292" width="15.28515625" style="25" customWidth="1"/>
    <col min="12293" max="12293" width="9.85546875" style="25" customWidth="1"/>
    <col min="12294" max="12294" width="16.85546875" style="25" bestFit="1" customWidth="1"/>
    <col min="12295" max="12543" width="8.85546875" style="25"/>
    <col min="12544" max="12544" width="62.140625" style="25" customWidth="1"/>
    <col min="12545" max="12546" width="8.85546875" style="25" customWidth="1"/>
    <col min="12547" max="12547" width="8.28515625" style="25" customWidth="1"/>
    <col min="12548" max="12548" width="15.28515625" style="25" customWidth="1"/>
    <col min="12549" max="12549" width="9.85546875" style="25" customWidth="1"/>
    <col min="12550" max="12550" width="16.85546875" style="25" bestFit="1" customWidth="1"/>
    <col min="12551" max="12799" width="8.85546875" style="25"/>
    <col min="12800" max="12800" width="62.140625" style="25" customWidth="1"/>
    <col min="12801" max="12802" width="8.85546875" style="25" customWidth="1"/>
    <col min="12803" max="12803" width="8.28515625" style="25" customWidth="1"/>
    <col min="12804" max="12804" width="15.28515625" style="25" customWidth="1"/>
    <col min="12805" max="12805" width="9.85546875" style="25" customWidth="1"/>
    <col min="12806" max="12806" width="16.85546875" style="25" bestFit="1" customWidth="1"/>
    <col min="12807" max="13055" width="8.85546875" style="25"/>
    <col min="13056" max="13056" width="62.140625" style="25" customWidth="1"/>
    <col min="13057" max="13058" width="8.85546875" style="25" customWidth="1"/>
    <col min="13059" max="13059" width="8.28515625" style="25" customWidth="1"/>
    <col min="13060" max="13060" width="15.28515625" style="25" customWidth="1"/>
    <col min="13061" max="13061" width="9.85546875" style="25" customWidth="1"/>
    <col min="13062" max="13062" width="16.85546875" style="25" bestFit="1" customWidth="1"/>
    <col min="13063" max="13311" width="8.85546875" style="25"/>
    <col min="13312" max="13312" width="62.140625" style="25" customWidth="1"/>
    <col min="13313" max="13314" width="8.85546875" style="25" customWidth="1"/>
    <col min="13315" max="13315" width="8.28515625" style="25" customWidth="1"/>
    <col min="13316" max="13316" width="15.28515625" style="25" customWidth="1"/>
    <col min="13317" max="13317" width="9.85546875" style="25" customWidth="1"/>
    <col min="13318" max="13318" width="16.85546875" style="25" bestFit="1" customWidth="1"/>
    <col min="13319" max="13567" width="8.85546875" style="25"/>
    <col min="13568" max="13568" width="62.140625" style="25" customWidth="1"/>
    <col min="13569" max="13570" width="8.85546875" style="25" customWidth="1"/>
    <col min="13571" max="13571" width="8.28515625" style="25" customWidth="1"/>
    <col min="13572" max="13572" width="15.28515625" style="25" customWidth="1"/>
    <col min="13573" max="13573" width="9.85546875" style="25" customWidth="1"/>
    <col min="13574" max="13574" width="16.85546875" style="25" bestFit="1" customWidth="1"/>
    <col min="13575" max="13823" width="8.85546875" style="25"/>
    <col min="13824" max="13824" width="62.140625" style="25" customWidth="1"/>
    <col min="13825" max="13826" width="8.85546875" style="25" customWidth="1"/>
    <col min="13827" max="13827" width="8.28515625" style="25" customWidth="1"/>
    <col min="13828" max="13828" width="15.28515625" style="25" customWidth="1"/>
    <col min="13829" max="13829" width="9.85546875" style="25" customWidth="1"/>
    <col min="13830" max="13830" width="16.85546875" style="25" bestFit="1" customWidth="1"/>
    <col min="13831" max="14079" width="8.85546875" style="25"/>
    <col min="14080" max="14080" width="62.140625" style="25" customWidth="1"/>
    <col min="14081" max="14082" width="8.85546875" style="25" customWidth="1"/>
    <col min="14083" max="14083" width="8.28515625" style="25" customWidth="1"/>
    <col min="14084" max="14084" width="15.28515625" style="25" customWidth="1"/>
    <col min="14085" max="14085" width="9.85546875" style="25" customWidth="1"/>
    <col min="14086" max="14086" width="16.85546875" style="25" bestFit="1" customWidth="1"/>
    <col min="14087" max="14335" width="8.85546875" style="25"/>
    <col min="14336" max="14336" width="62.140625" style="25" customWidth="1"/>
    <col min="14337" max="14338" width="8.85546875" style="25" customWidth="1"/>
    <col min="14339" max="14339" width="8.28515625" style="25" customWidth="1"/>
    <col min="14340" max="14340" width="15.28515625" style="25" customWidth="1"/>
    <col min="14341" max="14341" width="9.85546875" style="25" customWidth="1"/>
    <col min="14342" max="14342" width="16.85546875" style="25" bestFit="1" customWidth="1"/>
    <col min="14343" max="14591" width="8.85546875" style="25"/>
    <col min="14592" max="14592" width="62.140625" style="25" customWidth="1"/>
    <col min="14593" max="14594" width="8.85546875" style="25" customWidth="1"/>
    <col min="14595" max="14595" width="8.28515625" style="25" customWidth="1"/>
    <col min="14596" max="14596" width="15.28515625" style="25" customWidth="1"/>
    <col min="14597" max="14597" width="9.85546875" style="25" customWidth="1"/>
    <col min="14598" max="14598" width="16.85546875" style="25" bestFit="1" customWidth="1"/>
    <col min="14599" max="14847" width="8.85546875" style="25"/>
    <col min="14848" max="14848" width="62.140625" style="25" customWidth="1"/>
    <col min="14849" max="14850" width="8.85546875" style="25" customWidth="1"/>
    <col min="14851" max="14851" width="8.28515625" style="25" customWidth="1"/>
    <col min="14852" max="14852" width="15.28515625" style="25" customWidth="1"/>
    <col min="14853" max="14853" width="9.85546875" style="25" customWidth="1"/>
    <col min="14854" max="14854" width="16.85546875" style="25" bestFit="1" customWidth="1"/>
    <col min="14855" max="15103" width="8.85546875" style="25"/>
    <col min="15104" max="15104" width="62.140625" style="25" customWidth="1"/>
    <col min="15105" max="15106" width="8.85546875" style="25" customWidth="1"/>
    <col min="15107" max="15107" width="8.28515625" style="25" customWidth="1"/>
    <col min="15108" max="15108" width="15.28515625" style="25" customWidth="1"/>
    <col min="15109" max="15109" width="9.85546875" style="25" customWidth="1"/>
    <col min="15110" max="15110" width="16.85546875" style="25" bestFit="1" customWidth="1"/>
    <col min="15111" max="15359" width="8.85546875" style="25"/>
    <col min="15360" max="15360" width="62.140625" style="25" customWidth="1"/>
    <col min="15361" max="15362" width="8.85546875" style="25" customWidth="1"/>
    <col min="15363" max="15363" width="8.28515625" style="25" customWidth="1"/>
    <col min="15364" max="15364" width="15.28515625" style="25" customWidth="1"/>
    <col min="15365" max="15365" width="9.85546875" style="25" customWidth="1"/>
    <col min="15366" max="15366" width="16.85546875" style="25" bestFit="1" customWidth="1"/>
    <col min="15367" max="15615" width="8.85546875" style="25"/>
    <col min="15616" max="15616" width="62.140625" style="25" customWidth="1"/>
    <col min="15617" max="15618" width="8.85546875" style="25" customWidth="1"/>
    <col min="15619" max="15619" width="8.28515625" style="25" customWidth="1"/>
    <col min="15620" max="15620" width="15.28515625" style="25" customWidth="1"/>
    <col min="15621" max="15621" width="9.85546875" style="25" customWidth="1"/>
    <col min="15622" max="15622" width="16.85546875" style="25" bestFit="1" customWidth="1"/>
    <col min="15623" max="15871" width="8.85546875" style="25"/>
    <col min="15872" max="15872" width="62.140625" style="25" customWidth="1"/>
    <col min="15873" max="15874" width="8.85546875" style="25" customWidth="1"/>
    <col min="15875" max="15875" width="8.28515625" style="25" customWidth="1"/>
    <col min="15876" max="15876" width="15.28515625" style="25" customWidth="1"/>
    <col min="15877" max="15877" width="9.85546875" style="25" customWidth="1"/>
    <col min="15878" max="15878" width="16.85546875" style="25" bestFit="1" customWidth="1"/>
    <col min="15879" max="16127" width="8.85546875" style="25"/>
    <col min="16128" max="16128" width="62.140625" style="25" customWidth="1"/>
    <col min="16129" max="16130" width="8.85546875" style="25" customWidth="1"/>
    <col min="16131" max="16131" width="8.28515625" style="25" customWidth="1"/>
    <col min="16132" max="16132" width="15.28515625" style="25" customWidth="1"/>
    <col min="16133" max="16133" width="9.85546875" style="25" customWidth="1"/>
    <col min="16134" max="16134" width="16.85546875" style="25" bestFit="1" customWidth="1"/>
    <col min="16135" max="16384" width="8.85546875" style="25"/>
  </cols>
  <sheetData>
    <row r="1" spans="1:7" x14ac:dyDescent="0.25">
      <c r="D1" s="279" t="s">
        <v>531</v>
      </c>
      <c r="E1" s="279"/>
      <c r="F1" s="279"/>
      <c r="G1" s="24"/>
    </row>
    <row r="2" spans="1:7" x14ac:dyDescent="0.25">
      <c r="D2" s="279" t="s">
        <v>622</v>
      </c>
      <c r="E2" s="279"/>
      <c r="F2" s="279"/>
      <c r="G2" s="26"/>
    </row>
    <row r="3" spans="1:7" x14ac:dyDescent="0.25">
      <c r="C3" s="279" t="s">
        <v>72</v>
      </c>
      <c r="D3" s="279"/>
      <c r="E3" s="279"/>
      <c r="F3" s="279"/>
    </row>
    <row r="4" spans="1:7" x14ac:dyDescent="0.25">
      <c r="D4" s="279" t="s">
        <v>607</v>
      </c>
      <c r="E4" s="279"/>
      <c r="F4" s="279"/>
    </row>
    <row r="5" spans="1:7" x14ac:dyDescent="0.25">
      <c r="D5" s="279"/>
      <c r="E5" s="279"/>
      <c r="F5" s="279"/>
    </row>
    <row r="6" spans="1:7" ht="99.75" customHeight="1" x14ac:dyDescent="0.25">
      <c r="A6" s="284" t="s">
        <v>532</v>
      </c>
      <c r="B6" s="278"/>
      <c r="C6" s="278"/>
      <c r="D6" s="278"/>
      <c r="E6" s="278"/>
      <c r="F6" s="278"/>
    </row>
    <row r="7" spans="1:7" x14ac:dyDescent="0.25">
      <c r="A7" s="281"/>
      <c r="B7" s="281"/>
      <c r="C7" s="281"/>
      <c r="D7" s="281"/>
      <c r="E7" s="281"/>
      <c r="F7" s="281"/>
    </row>
    <row r="9" spans="1:7" ht="15" customHeight="1" x14ac:dyDescent="0.25">
      <c r="A9" s="282" t="s">
        <v>77</v>
      </c>
      <c r="B9" s="283" t="s">
        <v>79</v>
      </c>
      <c r="C9" s="283" t="s">
        <v>80</v>
      </c>
      <c r="D9" s="283" t="s">
        <v>81</v>
      </c>
      <c r="E9" s="283" t="s">
        <v>82</v>
      </c>
      <c r="F9" s="282" t="s">
        <v>83</v>
      </c>
    </row>
    <row r="10" spans="1:7" ht="15" customHeight="1" x14ac:dyDescent="0.25">
      <c r="A10" s="282"/>
      <c r="B10" s="283"/>
      <c r="C10" s="283"/>
      <c r="D10" s="283"/>
      <c r="E10" s="283"/>
      <c r="F10" s="282"/>
    </row>
    <row r="11" spans="1:7" x14ac:dyDescent="0.25">
      <c r="A11" s="211">
        <v>1</v>
      </c>
      <c r="B11" s="211">
        <v>2</v>
      </c>
      <c r="C11" s="211">
        <v>3</v>
      </c>
      <c r="D11" s="211">
        <v>4</v>
      </c>
      <c r="E11" s="211">
        <v>5</v>
      </c>
      <c r="F11" s="211">
        <v>6</v>
      </c>
    </row>
    <row r="12" spans="1:7" x14ac:dyDescent="0.25">
      <c r="A12" s="212" t="s">
        <v>84</v>
      </c>
      <c r="B12" s="38"/>
      <c r="C12" s="38"/>
      <c r="D12" s="38"/>
      <c r="E12" s="38"/>
      <c r="F12" s="42">
        <f>F330</f>
        <v>25764.3</v>
      </c>
    </row>
    <row r="13" spans="1:7" ht="78.75" x14ac:dyDescent="0.25">
      <c r="A13" s="149" t="s">
        <v>85</v>
      </c>
      <c r="B13" s="38"/>
      <c r="C13" s="38"/>
      <c r="D13" s="38"/>
      <c r="E13" s="38"/>
      <c r="F13" s="42">
        <f>F14+F99+F107+F120+F177+F275+F280+F301+F318</f>
        <v>25764.3</v>
      </c>
    </row>
    <row r="14" spans="1:7" ht="31.5" x14ac:dyDescent="0.25">
      <c r="A14" s="213" t="s">
        <v>87</v>
      </c>
      <c r="B14" s="29" t="s">
        <v>88</v>
      </c>
      <c r="C14" s="29" t="s">
        <v>89</v>
      </c>
      <c r="D14" s="29"/>
      <c r="E14" s="29"/>
      <c r="F14" s="214">
        <f>F15+F20+F34+F47+F53+F42</f>
        <v>8171.5</v>
      </c>
    </row>
    <row r="15" spans="1:7" ht="94.5" x14ac:dyDescent="0.25">
      <c r="A15" s="209" t="s">
        <v>17</v>
      </c>
      <c r="B15" s="29" t="s">
        <v>88</v>
      </c>
      <c r="C15" s="29" t="s">
        <v>90</v>
      </c>
      <c r="D15" s="29"/>
      <c r="E15" s="29"/>
      <c r="F15" s="214">
        <f>F19</f>
        <v>5.5</v>
      </c>
    </row>
    <row r="16" spans="1:7" ht="31.5" x14ac:dyDescent="0.25">
      <c r="A16" s="27" t="s">
        <v>91</v>
      </c>
      <c r="B16" s="28" t="s">
        <v>88</v>
      </c>
      <c r="C16" s="28" t="s">
        <v>90</v>
      </c>
      <c r="D16" s="28" t="s">
        <v>92</v>
      </c>
      <c r="E16" s="29"/>
      <c r="F16" s="30">
        <f>F17</f>
        <v>5.5</v>
      </c>
    </row>
    <row r="17" spans="1:11" ht="31.5" x14ac:dyDescent="0.25">
      <c r="A17" s="27" t="s">
        <v>93</v>
      </c>
      <c r="B17" s="28" t="s">
        <v>88</v>
      </c>
      <c r="C17" s="28" t="s">
        <v>90</v>
      </c>
      <c r="D17" s="28" t="s">
        <v>94</v>
      </c>
      <c r="E17" s="29"/>
      <c r="F17" s="30">
        <f>F18</f>
        <v>5.5</v>
      </c>
    </row>
    <row r="18" spans="1:11" x14ac:dyDescent="0.25">
      <c r="A18" s="27" t="s">
        <v>95</v>
      </c>
      <c r="B18" s="28" t="s">
        <v>88</v>
      </c>
      <c r="C18" s="28" t="s">
        <v>90</v>
      </c>
      <c r="D18" s="28" t="s">
        <v>96</v>
      </c>
      <c r="E18" s="29"/>
      <c r="F18" s="30">
        <f>F19</f>
        <v>5.5</v>
      </c>
    </row>
    <row r="19" spans="1:11" ht="63" x14ac:dyDescent="0.25">
      <c r="A19" s="36" t="s">
        <v>97</v>
      </c>
      <c r="B19" s="28" t="s">
        <v>88</v>
      </c>
      <c r="C19" s="28" t="s">
        <v>90</v>
      </c>
      <c r="D19" s="28" t="s">
        <v>98</v>
      </c>
      <c r="E19" s="28" t="s">
        <v>112</v>
      </c>
      <c r="F19" s="30">
        <v>5.5</v>
      </c>
    </row>
    <row r="20" spans="1:11" ht="126" x14ac:dyDescent="0.25">
      <c r="A20" s="149" t="s">
        <v>99</v>
      </c>
      <c r="B20" s="29" t="s">
        <v>88</v>
      </c>
      <c r="C20" s="29" t="s">
        <v>100</v>
      </c>
      <c r="D20" s="29"/>
      <c r="E20" s="29"/>
      <c r="F20" s="214">
        <f>F25+F29+F31+F32+F33</f>
        <v>7076.6</v>
      </c>
    </row>
    <row r="21" spans="1:11" ht="31.5" x14ac:dyDescent="0.25">
      <c r="A21" s="27" t="s">
        <v>91</v>
      </c>
      <c r="B21" s="28" t="s">
        <v>88</v>
      </c>
      <c r="C21" s="28" t="s">
        <v>100</v>
      </c>
      <c r="D21" s="28" t="s">
        <v>92</v>
      </c>
      <c r="E21" s="28"/>
      <c r="F21" s="30">
        <f>F22</f>
        <v>1248.4000000000001</v>
      </c>
      <c r="J21" s="145"/>
    </row>
    <row r="22" spans="1:11" ht="78.75" x14ac:dyDescent="0.25">
      <c r="A22" s="36" t="s">
        <v>101</v>
      </c>
      <c r="B22" s="28" t="s">
        <v>88</v>
      </c>
      <c r="C22" s="28" t="s">
        <v>100</v>
      </c>
      <c r="D22" s="34" t="s">
        <v>102</v>
      </c>
      <c r="E22" s="28"/>
      <c r="F22" s="30">
        <f>F24</f>
        <v>1248.4000000000001</v>
      </c>
    </row>
    <row r="23" spans="1:11" x14ac:dyDescent="0.25">
      <c r="A23" s="27" t="s">
        <v>95</v>
      </c>
      <c r="B23" s="28" t="s">
        <v>88</v>
      </c>
      <c r="C23" s="28" t="s">
        <v>100</v>
      </c>
      <c r="D23" s="34" t="s">
        <v>103</v>
      </c>
      <c r="E23" s="28"/>
      <c r="F23" s="30">
        <f>F24</f>
        <v>1248.4000000000001</v>
      </c>
    </row>
    <row r="24" spans="1:11" ht="126" x14ac:dyDescent="0.25">
      <c r="A24" s="144" t="s">
        <v>104</v>
      </c>
      <c r="B24" s="28" t="s">
        <v>88</v>
      </c>
      <c r="C24" s="28" t="s">
        <v>100</v>
      </c>
      <c r="D24" s="34" t="s">
        <v>105</v>
      </c>
      <c r="E24" s="28"/>
      <c r="F24" s="30">
        <f>F25</f>
        <v>1248.4000000000001</v>
      </c>
    </row>
    <row r="25" spans="1:11" ht="47.25" x14ac:dyDescent="0.25">
      <c r="A25" s="27" t="s">
        <v>106</v>
      </c>
      <c r="B25" s="28" t="s">
        <v>88</v>
      </c>
      <c r="C25" s="28" t="s">
        <v>100</v>
      </c>
      <c r="D25" s="34" t="s">
        <v>105</v>
      </c>
      <c r="E25" s="28" t="s">
        <v>107</v>
      </c>
      <c r="F25" s="30">
        <v>1248.4000000000001</v>
      </c>
    </row>
    <row r="26" spans="1:11" ht="31.5" x14ac:dyDescent="0.25">
      <c r="A26" s="144" t="s">
        <v>93</v>
      </c>
      <c r="B26" s="28" t="s">
        <v>88</v>
      </c>
      <c r="C26" s="28" t="s">
        <v>100</v>
      </c>
      <c r="D26" s="34" t="s">
        <v>94</v>
      </c>
      <c r="E26" s="28"/>
      <c r="F26" s="30">
        <f>F29+F32+F33</f>
        <v>5828.2000000000007</v>
      </c>
    </row>
    <row r="27" spans="1:11" x14ac:dyDescent="0.25">
      <c r="A27" s="27" t="s">
        <v>95</v>
      </c>
      <c r="B27" s="28" t="s">
        <v>88</v>
      </c>
      <c r="C27" s="28" t="s">
        <v>100</v>
      </c>
      <c r="D27" s="34" t="s">
        <v>96</v>
      </c>
      <c r="E27" s="28"/>
      <c r="F27" s="30">
        <f>F28</f>
        <v>5828.2000000000007</v>
      </c>
    </row>
    <row r="28" spans="1:11" ht="78.75" x14ac:dyDescent="0.25">
      <c r="A28" s="144" t="s">
        <v>108</v>
      </c>
      <c r="B28" s="28" t="s">
        <v>88</v>
      </c>
      <c r="C28" s="28" t="s">
        <v>100</v>
      </c>
      <c r="D28" s="34" t="s">
        <v>98</v>
      </c>
      <c r="E28" s="28"/>
      <c r="F28" s="30">
        <f>F29+F32+F33</f>
        <v>5828.2000000000007</v>
      </c>
      <c r="K28" s="145"/>
    </row>
    <row r="29" spans="1:11" ht="47.25" x14ac:dyDescent="0.25">
      <c r="A29" s="27" t="s">
        <v>106</v>
      </c>
      <c r="B29" s="28" t="s">
        <v>88</v>
      </c>
      <c r="C29" s="28" t="s">
        <v>100</v>
      </c>
      <c r="D29" s="34" t="s">
        <v>98</v>
      </c>
      <c r="E29" s="34" t="s">
        <v>107</v>
      </c>
      <c r="F29" s="30">
        <f>3991.1+420.7</f>
        <v>4411.8</v>
      </c>
    </row>
    <row r="30" spans="1:11" ht="63" x14ac:dyDescent="0.25">
      <c r="A30" s="144" t="s">
        <v>109</v>
      </c>
      <c r="B30" s="28" t="s">
        <v>88</v>
      </c>
      <c r="C30" s="28" t="s">
        <v>100</v>
      </c>
      <c r="D30" s="34" t="s">
        <v>98</v>
      </c>
      <c r="E30" s="28"/>
      <c r="F30" s="30">
        <f>F31</f>
        <v>0</v>
      </c>
    </row>
    <row r="31" spans="1:11" ht="47.25" x14ac:dyDescent="0.25">
      <c r="A31" s="27" t="s">
        <v>106</v>
      </c>
      <c r="B31" s="28" t="s">
        <v>88</v>
      </c>
      <c r="C31" s="28" t="s">
        <v>100</v>
      </c>
      <c r="D31" s="34" t="s">
        <v>98</v>
      </c>
      <c r="E31" s="34"/>
      <c r="F31" s="35"/>
    </row>
    <row r="32" spans="1:11" ht="63" x14ac:dyDescent="0.25">
      <c r="A32" s="36" t="s">
        <v>97</v>
      </c>
      <c r="B32" s="28" t="s">
        <v>88</v>
      </c>
      <c r="C32" s="28" t="s">
        <v>100</v>
      </c>
      <c r="D32" s="34" t="s">
        <v>98</v>
      </c>
      <c r="E32" s="34" t="s">
        <v>110</v>
      </c>
      <c r="F32" s="35">
        <v>1362.9</v>
      </c>
    </row>
    <row r="33" spans="1:11" ht="31.5" x14ac:dyDescent="0.25">
      <c r="A33" s="36" t="s">
        <v>111</v>
      </c>
      <c r="B33" s="28" t="s">
        <v>88</v>
      </c>
      <c r="C33" s="28" t="s">
        <v>100</v>
      </c>
      <c r="D33" s="34" t="s">
        <v>98</v>
      </c>
      <c r="E33" s="34" t="s">
        <v>112</v>
      </c>
      <c r="F33" s="35">
        <v>53.5</v>
      </c>
    </row>
    <row r="34" spans="1:11" ht="78.75" x14ac:dyDescent="0.25">
      <c r="A34" s="149" t="s">
        <v>113</v>
      </c>
      <c r="B34" s="29" t="s">
        <v>88</v>
      </c>
      <c r="C34" s="29" t="s">
        <v>114</v>
      </c>
      <c r="D34" s="38"/>
      <c r="E34" s="38"/>
      <c r="F34" s="42">
        <f>F38+F40</f>
        <v>253.4</v>
      </c>
      <c r="K34" s="145">
        <f>F34+F42+F47+F53</f>
        <v>1089.4000000000001</v>
      </c>
    </row>
    <row r="35" spans="1:11" ht="31.5" x14ac:dyDescent="0.25">
      <c r="A35" s="27" t="s">
        <v>91</v>
      </c>
      <c r="B35" s="28" t="s">
        <v>88</v>
      </c>
      <c r="C35" s="28" t="s">
        <v>114</v>
      </c>
      <c r="D35" s="34" t="s">
        <v>92</v>
      </c>
      <c r="E35" s="34"/>
      <c r="F35" s="35">
        <f>F36</f>
        <v>253.4</v>
      </c>
    </row>
    <row r="36" spans="1:11" ht="31.5" x14ac:dyDescent="0.25">
      <c r="A36" s="27" t="s">
        <v>93</v>
      </c>
      <c r="B36" s="28" t="s">
        <v>88</v>
      </c>
      <c r="C36" s="28" t="s">
        <v>114</v>
      </c>
      <c r="D36" s="34" t="s">
        <v>94</v>
      </c>
      <c r="E36" s="34"/>
      <c r="F36" s="35">
        <f>F38+F40</f>
        <v>253.4</v>
      </c>
    </row>
    <row r="37" spans="1:11" x14ac:dyDescent="0.25">
      <c r="A37" s="27" t="s">
        <v>95</v>
      </c>
      <c r="B37" s="28" t="s">
        <v>88</v>
      </c>
      <c r="C37" s="28" t="s">
        <v>114</v>
      </c>
      <c r="D37" s="34" t="s">
        <v>96</v>
      </c>
      <c r="E37" s="34"/>
      <c r="F37" s="35">
        <f>F39+F41</f>
        <v>253.4</v>
      </c>
    </row>
    <row r="38" spans="1:11" ht="94.5" x14ac:dyDescent="0.25">
      <c r="A38" s="215" t="s">
        <v>115</v>
      </c>
      <c r="B38" s="28" t="s">
        <v>88</v>
      </c>
      <c r="C38" s="28" t="s">
        <v>114</v>
      </c>
      <c r="D38" s="34" t="s">
        <v>116</v>
      </c>
      <c r="E38" s="34"/>
      <c r="F38" s="35">
        <f>F39</f>
        <v>216.4</v>
      </c>
    </row>
    <row r="39" spans="1:11" x14ac:dyDescent="0.25">
      <c r="A39" s="215" t="s">
        <v>117</v>
      </c>
      <c r="B39" s="28" t="s">
        <v>88</v>
      </c>
      <c r="C39" s="28" t="s">
        <v>114</v>
      </c>
      <c r="D39" s="34" t="s">
        <v>116</v>
      </c>
      <c r="E39" s="34" t="s">
        <v>118</v>
      </c>
      <c r="F39" s="35">
        <v>216.4</v>
      </c>
    </row>
    <row r="40" spans="1:11" ht="126" x14ac:dyDescent="0.25">
      <c r="A40" s="36" t="s">
        <v>119</v>
      </c>
      <c r="B40" s="28" t="s">
        <v>88</v>
      </c>
      <c r="C40" s="28" t="s">
        <v>114</v>
      </c>
      <c r="D40" s="28" t="s">
        <v>120</v>
      </c>
      <c r="E40" s="28"/>
      <c r="F40" s="30">
        <f>F41</f>
        <v>37</v>
      </c>
    </row>
    <row r="41" spans="1:11" x14ac:dyDescent="0.25">
      <c r="A41" s="215" t="s">
        <v>117</v>
      </c>
      <c r="B41" s="28" t="s">
        <v>88</v>
      </c>
      <c r="C41" s="28" t="s">
        <v>114</v>
      </c>
      <c r="D41" s="28" t="s">
        <v>120</v>
      </c>
      <c r="E41" s="34" t="s">
        <v>118</v>
      </c>
      <c r="F41" s="35">
        <v>37</v>
      </c>
    </row>
    <row r="42" spans="1:11" ht="31.5" x14ac:dyDescent="0.25">
      <c r="A42" s="209" t="s">
        <v>23</v>
      </c>
      <c r="B42" s="29" t="s">
        <v>88</v>
      </c>
      <c r="C42" s="29" t="s">
        <v>316</v>
      </c>
      <c r="D42" s="29" t="s">
        <v>124</v>
      </c>
      <c r="E42" s="38"/>
      <c r="F42" s="42">
        <f>F43</f>
        <v>200</v>
      </c>
    </row>
    <row r="43" spans="1:11" ht="47.25" x14ac:dyDescent="0.25">
      <c r="A43" s="144" t="s">
        <v>123</v>
      </c>
      <c r="B43" s="28" t="s">
        <v>88</v>
      </c>
      <c r="C43" s="28" t="s">
        <v>316</v>
      </c>
      <c r="D43" s="28" t="s">
        <v>126</v>
      </c>
      <c r="E43" s="34"/>
      <c r="F43" s="35">
        <f>F44</f>
        <v>200</v>
      </c>
    </row>
    <row r="44" spans="1:11" x14ac:dyDescent="0.25">
      <c r="A44" s="144" t="s">
        <v>125</v>
      </c>
      <c r="B44" s="28" t="s">
        <v>88</v>
      </c>
      <c r="C44" s="28" t="s">
        <v>316</v>
      </c>
      <c r="D44" s="28" t="s">
        <v>138</v>
      </c>
      <c r="E44" s="34"/>
      <c r="F44" s="35">
        <f>F45</f>
        <v>200</v>
      </c>
    </row>
    <row r="45" spans="1:11" ht="63" x14ac:dyDescent="0.25">
      <c r="A45" s="144" t="s">
        <v>458</v>
      </c>
      <c r="B45" s="28" t="s">
        <v>88</v>
      </c>
      <c r="C45" s="28" t="s">
        <v>316</v>
      </c>
      <c r="D45" s="28" t="s">
        <v>598</v>
      </c>
      <c r="E45" s="34"/>
      <c r="F45" s="35">
        <f>F46</f>
        <v>200</v>
      </c>
    </row>
    <row r="46" spans="1:11" ht="63" x14ac:dyDescent="0.25">
      <c r="A46" s="27" t="s">
        <v>459</v>
      </c>
      <c r="B46" s="28" t="s">
        <v>88</v>
      </c>
      <c r="C46" s="28" t="s">
        <v>316</v>
      </c>
      <c r="D46" s="28" t="s">
        <v>598</v>
      </c>
      <c r="E46" s="34" t="s">
        <v>110</v>
      </c>
      <c r="F46" s="35">
        <v>200</v>
      </c>
    </row>
    <row r="47" spans="1:11" x14ac:dyDescent="0.25">
      <c r="A47" s="149" t="s">
        <v>25</v>
      </c>
      <c r="B47" s="29" t="s">
        <v>121</v>
      </c>
      <c r="C47" s="29" t="s">
        <v>122</v>
      </c>
      <c r="D47" s="38" t="s">
        <v>126</v>
      </c>
      <c r="E47" s="38"/>
      <c r="F47" s="42">
        <f>F51</f>
        <v>50</v>
      </c>
    </row>
    <row r="48" spans="1:11" ht="47.25" x14ac:dyDescent="0.25">
      <c r="A48" s="144" t="s">
        <v>123</v>
      </c>
      <c r="B48" s="28" t="s">
        <v>88</v>
      </c>
      <c r="C48" s="28" t="s">
        <v>122</v>
      </c>
      <c r="D48" s="34" t="s">
        <v>124</v>
      </c>
      <c r="E48" s="38"/>
      <c r="F48" s="35">
        <f>F49</f>
        <v>50</v>
      </c>
    </row>
    <row r="49" spans="1:9" x14ac:dyDescent="0.25">
      <c r="A49" s="144" t="s">
        <v>125</v>
      </c>
      <c r="B49" s="28" t="s">
        <v>88</v>
      </c>
      <c r="C49" s="28" t="s">
        <v>122</v>
      </c>
      <c r="D49" s="34" t="s">
        <v>126</v>
      </c>
      <c r="E49" s="38"/>
      <c r="F49" s="35">
        <f>F51</f>
        <v>50</v>
      </c>
    </row>
    <row r="50" spans="1:9" x14ac:dyDescent="0.25">
      <c r="A50" s="144" t="s">
        <v>125</v>
      </c>
      <c r="B50" s="28" t="s">
        <v>88</v>
      </c>
      <c r="C50" s="28" t="s">
        <v>122</v>
      </c>
      <c r="D50" s="34" t="s">
        <v>127</v>
      </c>
      <c r="E50" s="38"/>
      <c r="F50" s="35">
        <f>F52</f>
        <v>50</v>
      </c>
    </row>
    <row r="51" spans="1:9" ht="31.5" x14ac:dyDescent="0.25">
      <c r="A51" s="36" t="s">
        <v>128</v>
      </c>
      <c r="B51" s="216" t="s">
        <v>88</v>
      </c>
      <c r="C51" s="216">
        <v>11</v>
      </c>
      <c r="D51" s="34" t="s">
        <v>129</v>
      </c>
      <c r="E51" s="216"/>
      <c r="F51" s="44">
        <f>F52</f>
        <v>50</v>
      </c>
    </row>
    <row r="52" spans="1:9" x14ac:dyDescent="0.25">
      <c r="A52" s="144" t="s">
        <v>130</v>
      </c>
      <c r="B52" s="34" t="s">
        <v>88</v>
      </c>
      <c r="C52" s="34" t="s">
        <v>122</v>
      </c>
      <c r="D52" s="34" t="s">
        <v>129</v>
      </c>
      <c r="E52" s="34" t="s">
        <v>131</v>
      </c>
      <c r="F52" s="35">
        <v>50</v>
      </c>
    </row>
    <row r="53" spans="1:9" ht="26.25" x14ac:dyDescent="0.25">
      <c r="A53" s="217" t="s">
        <v>132</v>
      </c>
      <c r="B53" s="29" t="s">
        <v>88</v>
      </c>
      <c r="C53" s="29" t="s">
        <v>133</v>
      </c>
      <c r="D53" s="38"/>
      <c r="E53" s="38"/>
      <c r="F53" s="42">
        <f>+F54+F59+F65+F77+F84+F89+F98+F94</f>
        <v>586</v>
      </c>
    </row>
    <row r="54" spans="1:9" ht="63" x14ac:dyDescent="0.25">
      <c r="A54" s="149" t="s">
        <v>123</v>
      </c>
      <c r="B54" s="29" t="s">
        <v>88</v>
      </c>
      <c r="C54" s="29" t="s">
        <v>133</v>
      </c>
      <c r="D54" s="38" t="s">
        <v>124</v>
      </c>
      <c r="E54" s="38"/>
      <c r="F54" s="42">
        <f>F55</f>
        <v>135</v>
      </c>
      <c r="I54" s="145"/>
    </row>
    <row r="55" spans="1:9" x14ac:dyDescent="0.25">
      <c r="A55" s="149" t="s">
        <v>125</v>
      </c>
      <c r="B55" s="29" t="s">
        <v>88</v>
      </c>
      <c r="C55" s="29" t="s">
        <v>133</v>
      </c>
      <c r="D55" s="38" t="s">
        <v>126</v>
      </c>
      <c r="E55" s="38"/>
      <c r="F55" s="42">
        <f>F57</f>
        <v>135</v>
      </c>
    </row>
    <row r="56" spans="1:9" x14ac:dyDescent="0.25">
      <c r="A56" s="149" t="s">
        <v>125</v>
      </c>
      <c r="B56" s="29" t="s">
        <v>88</v>
      </c>
      <c r="C56" s="29" t="s">
        <v>133</v>
      </c>
      <c r="D56" s="38" t="s">
        <v>138</v>
      </c>
      <c r="E56" s="38"/>
      <c r="F56" s="42">
        <f>F57</f>
        <v>135</v>
      </c>
    </row>
    <row r="57" spans="1:9" ht="110.25" x14ac:dyDescent="0.25">
      <c r="A57" s="36" t="s">
        <v>139</v>
      </c>
      <c r="B57" s="28" t="s">
        <v>88</v>
      </c>
      <c r="C57" s="28" t="s">
        <v>133</v>
      </c>
      <c r="D57" s="34" t="s">
        <v>140</v>
      </c>
      <c r="E57" s="34"/>
      <c r="F57" s="35">
        <f>F58</f>
        <v>135</v>
      </c>
    </row>
    <row r="58" spans="1:9" ht="63" x14ac:dyDescent="0.25">
      <c r="A58" s="36" t="s">
        <v>97</v>
      </c>
      <c r="B58" s="28" t="s">
        <v>88</v>
      </c>
      <c r="C58" s="28" t="s">
        <v>133</v>
      </c>
      <c r="D58" s="34" t="s">
        <v>140</v>
      </c>
      <c r="E58" s="34" t="s">
        <v>110</v>
      </c>
      <c r="F58" s="35">
        <v>135</v>
      </c>
    </row>
    <row r="59" spans="1:9" ht="63" hidden="1" x14ac:dyDescent="0.25">
      <c r="A59" s="31" t="s">
        <v>141</v>
      </c>
      <c r="B59" s="29" t="s">
        <v>88</v>
      </c>
      <c r="C59" s="29" t="s">
        <v>133</v>
      </c>
      <c r="D59" s="38" t="s">
        <v>142</v>
      </c>
      <c r="E59" s="38"/>
      <c r="F59" s="42">
        <f>F60</f>
        <v>0</v>
      </c>
    </row>
    <row r="60" spans="1:9" ht="126" hidden="1" x14ac:dyDescent="0.25">
      <c r="A60" s="31" t="s">
        <v>143</v>
      </c>
      <c r="B60" s="29" t="s">
        <v>88</v>
      </c>
      <c r="C60" s="29" t="s">
        <v>133</v>
      </c>
      <c r="D60" s="38" t="s">
        <v>144</v>
      </c>
      <c r="E60" s="38"/>
      <c r="F60" s="42">
        <f>F61</f>
        <v>0</v>
      </c>
    </row>
    <row r="61" spans="1:9" ht="63" hidden="1" x14ac:dyDescent="0.25">
      <c r="A61" s="41" t="s">
        <v>145</v>
      </c>
      <c r="B61" s="28" t="s">
        <v>88</v>
      </c>
      <c r="C61" s="28" t="s">
        <v>133</v>
      </c>
      <c r="D61" s="34" t="s">
        <v>146</v>
      </c>
      <c r="E61" s="34"/>
      <c r="F61" s="35">
        <f>F62</f>
        <v>0</v>
      </c>
    </row>
    <row r="62" spans="1:9" ht="47.25" hidden="1" x14ac:dyDescent="0.25">
      <c r="A62" s="36" t="s">
        <v>147</v>
      </c>
      <c r="B62" s="28" t="s">
        <v>88</v>
      </c>
      <c r="C62" s="28" t="s">
        <v>133</v>
      </c>
      <c r="D62" s="34" t="s">
        <v>148</v>
      </c>
      <c r="E62" s="34"/>
      <c r="F62" s="35">
        <f>F63+F64</f>
        <v>0</v>
      </c>
    </row>
    <row r="63" spans="1:9" ht="47.25" hidden="1" x14ac:dyDescent="0.25">
      <c r="A63" s="27" t="s">
        <v>106</v>
      </c>
      <c r="B63" s="28" t="s">
        <v>88</v>
      </c>
      <c r="C63" s="28" t="s">
        <v>133</v>
      </c>
      <c r="D63" s="34" t="s">
        <v>148</v>
      </c>
      <c r="E63" s="34" t="s">
        <v>107</v>
      </c>
      <c r="F63" s="35">
        <v>0</v>
      </c>
    </row>
    <row r="64" spans="1:9" ht="63" hidden="1" x14ac:dyDescent="0.25">
      <c r="A64" s="36" t="s">
        <v>97</v>
      </c>
      <c r="B64" s="28" t="s">
        <v>88</v>
      </c>
      <c r="C64" s="28" t="s">
        <v>133</v>
      </c>
      <c r="D64" s="34" t="s">
        <v>148</v>
      </c>
      <c r="E64" s="34" t="s">
        <v>110</v>
      </c>
      <c r="F64" s="35">
        <v>0</v>
      </c>
    </row>
    <row r="65" spans="1:6" ht="110.25" x14ac:dyDescent="0.25">
      <c r="A65" s="31" t="s">
        <v>149</v>
      </c>
      <c r="B65" s="29" t="s">
        <v>88</v>
      </c>
      <c r="C65" s="29" t="s">
        <v>133</v>
      </c>
      <c r="D65" s="38" t="s">
        <v>150</v>
      </c>
      <c r="E65" s="38"/>
      <c r="F65" s="42">
        <f>F69+F73+F76</f>
        <v>144</v>
      </c>
    </row>
    <row r="66" spans="1:6" ht="31.5" hidden="1" x14ac:dyDescent="0.25">
      <c r="A66" s="32" t="s">
        <v>151</v>
      </c>
      <c r="B66" s="29" t="s">
        <v>88</v>
      </c>
      <c r="C66" s="29" t="s">
        <v>133</v>
      </c>
      <c r="D66" s="38" t="s">
        <v>152</v>
      </c>
      <c r="E66" s="38"/>
      <c r="F66" s="42">
        <f>F69</f>
        <v>0</v>
      </c>
    </row>
    <row r="67" spans="1:6" ht="63" hidden="1" x14ac:dyDescent="0.25">
      <c r="A67" s="36" t="s">
        <v>153</v>
      </c>
      <c r="B67" s="28" t="s">
        <v>88</v>
      </c>
      <c r="C67" s="28" t="s">
        <v>133</v>
      </c>
      <c r="D67" s="34" t="s">
        <v>154</v>
      </c>
      <c r="E67" s="34"/>
      <c r="F67" s="35">
        <f>F68</f>
        <v>0</v>
      </c>
    </row>
    <row r="68" spans="1:6" ht="47.25" hidden="1" x14ac:dyDescent="0.25">
      <c r="A68" s="36" t="s">
        <v>155</v>
      </c>
      <c r="B68" s="28" t="s">
        <v>88</v>
      </c>
      <c r="C68" s="28" t="s">
        <v>133</v>
      </c>
      <c r="D68" s="34" t="s">
        <v>156</v>
      </c>
      <c r="E68" s="34"/>
      <c r="F68" s="35">
        <f>F69</f>
        <v>0</v>
      </c>
    </row>
    <row r="69" spans="1:6" ht="63" hidden="1" x14ac:dyDescent="0.25">
      <c r="A69" s="36" t="s">
        <v>97</v>
      </c>
      <c r="B69" s="28" t="s">
        <v>88</v>
      </c>
      <c r="C69" s="28" t="s">
        <v>133</v>
      </c>
      <c r="D69" s="34" t="s">
        <v>156</v>
      </c>
      <c r="E69" s="34" t="s">
        <v>110</v>
      </c>
      <c r="F69" s="35">
        <v>0</v>
      </c>
    </row>
    <row r="70" spans="1:6" ht="31.5" x14ac:dyDescent="0.25">
      <c r="A70" s="32" t="s">
        <v>157</v>
      </c>
      <c r="B70" s="29" t="s">
        <v>88</v>
      </c>
      <c r="C70" s="29" t="s">
        <v>133</v>
      </c>
      <c r="D70" s="29" t="s">
        <v>158</v>
      </c>
      <c r="E70" s="29"/>
      <c r="F70" s="214">
        <f>F73+F76</f>
        <v>144</v>
      </c>
    </row>
    <row r="71" spans="1:6" ht="94.5" x14ac:dyDescent="0.25">
      <c r="A71" s="210" t="s">
        <v>585</v>
      </c>
      <c r="B71" s="28" t="s">
        <v>88</v>
      </c>
      <c r="C71" s="28" t="s">
        <v>133</v>
      </c>
      <c r="D71" s="28" t="s">
        <v>159</v>
      </c>
      <c r="E71" s="29"/>
      <c r="F71" s="30">
        <f>F72</f>
        <v>24</v>
      </c>
    </row>
    <row r="72" spans="1:6" ht="78.75" x14ac:dyDescent="0.25">
      <c r="A72" s="210" t="s">
        <v>586</v>
      </c>
      <c r="B72" s="28" t="s">
        <v>88</v>
      </c>
      <c r="C72" s="28" t="s">
        <v>133</v>
      </c>
      <c r="D72" s="28" t="s">
        <v>160</v>
      </c>
      <c r="E72" s="29"/>
      <c r="F72" s="30">
        <f>F73</f>
        <v>24</v>
      </c>
    </row>
    <row r="73" spans="1:6" ht="63" x14ac:dyDescent="0.25">
      <c r="A73" s="36" t="s">
        <v>161</v>
      </c>
      <c r="B73" s="28" t="s">
        <v>88</v>
      </c>
      <c r="C73" s="28" t="s">
        <v>133</v>
      </c>
      <c r="D73" s="28" t="s">
        <v>160</v>
      </c>
      <c r="E73" s="28" t="s">
        <v>110</v>
      </c>
      <c r="F73" s="30">
        <v>24</v>
      </c>
    </row>
    <row r="74" spans="1:6" ht="157.5" x14ac:dyDescent="0.25">
      <c r="A74" s="27" t="s">
        <v>583</v>
      </c>
      <c r="B74" s="28" t="s">
        <v>88</v>
      </c>
      <c r="C74" s="28" t="s">
        <v>133</v>
      </c>
      <c r="D74" s="34" t="s">
        <v>529</v>
      </c>
      <c r="E74" s="34"/>
      <c r="F74" s="35">
        <f>F75</f>
        <v>120</v>
      </c>
    </row>
    <row r="75" spans="1:6" ht="141.75" x14ac:dyDescent="0.25">
      <c r="A75" s="27" t="s">
        <v>584</v>
      </c>
      <c r="B75" s="28" t="s">
        <v>88</v>
      </c>
      <c r="C75" s="28" t="s">
        <v>133</v>
      </c>
      <c r="D75" s="34" t="s">
        <v>162</v>
      </c>
      <c r="E75" s="34"/>
      <c r="F75" s="35">
        <f>F76</f>
        <v>120</v>
      </c>
    </row>
    <row r="76" spans="1:6" ht="63" x14ac:dyDescent="0.25">
      <c r="A76" s="36" t="s">
        <v>495</v>
      </c>
      <c r="B76" s="28" t="s">
        <v>88</v>
      </c>
      <c r="C76" s="28" t="s">
        <v>133</v>
      </c>
      <c r="D76" s="34" t="s">
        <v>162</v>
      </c>
      <c r="E76" s="34" t="s">
        <v>110</v>
      </c>
      <c r="F76" s="35">
        <f>96+24</f>
        <v>120</v>
      </c>
    </row>
    <row r="77" spans="1:6" ht="110.25" x14ac:dyDescent="0.25">
      <c r="A77" s="31" t="s">
        <v>163</v>
      </c>
      <c r="B77" s="29" t="s">
        <v>88</v>
      </c>
      <c r="C77" s="29" t="s">
        <v>133</v>
      </c>
      <c r="D77" s="38" t="s">
        <v>164</v>
      </c>
      <c r="E77" s="38"/>
      <c r="F77" s="42">
        <f>F78</f>
        <v>80</v>
      </c>
    </row>
    <row r="78" spans="1:6" ht="173.25" x14ac:dyDescent="0.25">
      <c r="A78" s="31" t="s">
        <v>165</v>
      </c>
      <c r="B78" s="29" t="s">
        <v>88</v>
      </c>
      <c r="C78" s="29" t="s">
        <v>133</v>
      </c>
      <c r="D78" s="38" t="s">
        <v>166</v>
      </c>
      <c r="E78" s="38"/>
      <c r="F78" s="42">
        <f>F79</f>
        <v>80</v>
      </c>
    </row>
    <row r="79" spans="1:6" ht="299.25" x14ac:dyDescent="0.25">
      <c r="A79" s="36" t="s">
        <v>167</v>
      </c>
      <c r="B79" s="28" t="s">
        <v>88</v>
      </c>
      <c r="C79" s="28" t="s">
        <v>133</v>
      </c>
      <c r="D79" s="34" t="s">
        <v>168</v>
      </c>
      <c r="E79" s="34"/>
      <c r="F79" s="35">
        <f>F80</f>
        <v>80</v>
      </c>
    </row>
    <row r="80" spans="1:6" ht="63" x14ac:dyDescent="0.25">
      <c r="A80" s="36" t="s">
        <v>97</v>
      </c>
      <c r="B80" s="28" t="s">
        <v>88</v>
      </c>
      <c r="C80" s="28" t="s">
        <v>133</v>
      </c>
      <c r="D80" s="34" t="s">
        <v>168</v>
      </c>
      <c r="E80" s="34" t="s">
        <v>110</v>
      </c>
      <c r="F80" s="35">
        <v>80</v>
      </c>
    </row>
    <row r="81" spans="1:6" ht="78.75" hidden="1" x14ac:dyDescent="0.25">
      <c r="A81" s="31" t="s">
        <v>169</v>
      </c>
      <c r="B81" s="28" t="s">
        <v>88</v>
      </c>
      <c r="C81" s="28" t="s">
        <v>133</v>
      </c>
      <c r="D81" s="34" t="s">
        <v>170</v>
      </c>
      <c r="E81" s="34"/>
      <c r="F81" s="35">
        <f>F84</f>
        <v>0</v>
      </c>
    </row>
    <row r="82" spans="1:6" ht="94.5" hidden="1" x14ac:dyDescent="0.25">
      <c r="A82" s="41" t="s">
        <v>171</v>
      </c>
      <c r="B82" s="28" t="s">
        <v>88</v>
      </c>
      <c r="C82" s="28" t="s">
        <v>133</v>
      </c>
      <c r="D82" s="34" t="s">
        <v>172</v>
      </c>
      <c r="E82" s="34"/>
      <c r="F82" s="35">
        <f>F84</f>
        <v>0</v>
      </c>
    </row>
    <row r="83" spans="1:6" ht="78.75" hidden="1" x14ac:dyDescent="0.25">
      <c r="A83" s="27" t="s">
        <v>173</v>
      </c>
      <c r="B83" s="28" t="s">
        <v>88</v>
      </c>
      <c r="C83" s="28" t="s">
        <v>133</v>
      </c>
      <c r="D83" s="34" t="s">
        <v>174</v>
      </c>
      <c r="E83" s="34"/>
      <c r="F83" s="35">
        <f>F84</f>
        <v>0</v>
      </c>
    </row>
    <row r="84" spans="1:6" ht="63" hidden="1" x14ac:dyDescent="0.25">
      <c r="A84" s="36" t="s">
        <v>97</v>
      </c>
      <c r="B84" s="28" t="s">
        <v>88</v>
      </c>
      <c r="C84" s="28" t="s">
        <v>133</v>
      </c>
      <c r="D84" s="34" t="s">
        <v>174</v>
      </c>
      <c r="E84" s="34" t="s">
        <v>110</v>
      </c>
      <c r="F84" s="35"/>
    </row>
    <row r="85" spans="1:6" x14ac:dyDescent="0.25">
      <c r="A85" s="144" t="s">
        <v>125</v>
      </c>
      <c r="B85" s="28" t="s">
        <v>88</v>
      </c>
      <c r="C85" s="28" t="s">
        <v>133</v>
      </c>
      <c r="D85" s="34" t="s">
        <v>126</v>
      </c>
      <c r="E85" s="34"/>
      <c r="F85" s="35">
        <f>F86</f>
        <v>210</v>
      </c>
    </row>
    <row r="86" spans="1:6" x14ac:dyDescent="0.25">
      <c r="A86" s="144" t="s">
        <v>125</v>
      </c>
      <c r="B86" s="28" t="s">
        <v>88</v>
      </c>
      <c r="C86" s="28" t="s">
        <v>133</v>
      </c>
      <c r="D86" s="34" t="s">
        <v>138</v>
      </c>
      <c r="E86" s="34"/>
      <c r="F86" s="35">
        <f>F87</f>
        <v>210</v>
      </c>
    </row>
    <row r="87" spans="1:6" ht="31.5" x14ac:dyDescent="0.25">
      <c r="A87" s="33" t="s">
        <v>175</v>
      </c>
      <c r="B87" s="28" t="s">
        <v>88</v>
      </c>
      <c r="C87" s="28" t="s">
        <v>133</v>
      </c>
      <c r="D87" s="34" t="s">
        <v>176</v>
      </c>
      <c r="E87" s="34"/>
      <c r="F87" s="35">
        <f>F88</f>
        <v>210</v>
      </c>
    </row>
    <row r="88" spans="1:6" ht="31.5" x14ac:dyDescent="0.25">
      <c r="A88" s="33" t="s">
        <v>177</v>
      </c>
      <c r="B88" s="28" t="s">
        <v>88</v>
      </c>
      <c r="C88" s="28" t="s">
        <v>133</v>
      </c>
      <c r="D88" s="34" t="s">
        <v>178</v>
      </c>
      <c r="E88" s="34"/>
      <c r="F88" s="35">
        <f>F89</f>
        <v>210</v>
      </c>
    </row>
    <row r="89" spans="1:6" ht="63" x14ac:dyDescent="0.25">
      <c r="A89" s="36" t="s">
        <v>97</v>
      </c>
      <c r="B89" s="28" t="s">
        <v>88</v>
      </c>
      <c r="C89" s="28" t="s">
        <v>133</v>
      </c>
      <c r="D89" s="34" t="s">
        <v>176</v>
      </c>
      <c r="E89" s="34" t="s">
        <v>110</v>
      </c>
      <c r="F89" s="35">
        <v>210</v>
      </c>
    </row>
    <row r="90" spans="1:6" ht="78.75" x14ac:dyDescent="0.25">
      <c r="A90" s="31" t="s">
        <v>331</v>
      </c>
      <c r="B90" s="28" t="s">
        <v>88</v>
      </c>
      <c r="C90" s="28" t="s">
        <v>133</v>
      </c>
      <c r="D90" s="38" t="s">
        <v>332</v>
      </c>
      <c r="E90" s="38"/>
      <c r="F90" s="42">
        <f>F91</f>
        <v>15</v>
      </c>
    </row>
    <row r="91" spans="1:6" ht="63" x14ac:dyDescent="0.25">
      <c r="A91" s="31" t="s">
        <v>333</v>
      </c>
      <c r="B91" s="28" t="s">
        <v>88</v>
      </c>
      <c r="C91" s="28" t="s">
        <v>133</v>
      </c>
      <c r="D91" s="38" t="s">
        <v>334</v>
      </c>
      <c r="E91" s="38"/>
      <c r="F91" s="42">
        <f>F92</f>
        <v>15</v>
      </c>
    </row>
    <row r="92" spans="1:6" ht="63" x14ac:dyDescent="0.25">
      <c r="A92" s="41" t="s">
        <v>341</v>
      </c>
      <c r="B92" s="28" t="s">
        <v>88</v>
      </c>
      <c r="C92" s="28" t="s">
        <v>133</v>
      </c>
      <c r="D92" s="34" t="s">
        <v>342</v>
      </c>
      <c r="E92" s="34"/>
      <c r="F92" s="35">
        <f>F93</f>
        <v>15</v>
      </c>
    </row>
    <row r="93" spans="1:6" ht="94.5" x14ac:dyDescent="0.25">
      <c r="A93" s="41" t="s">
        <v>460</v>
      </c>
      <c r="B93" s="28" t="s">
        <v>88</v>
      </c>
      <c r="C93" s="28" t="s">
        <v>133</v>
      </c>
      <c r="D93" s="34" t="s">
        <v>344</v>
      </c>
      <c r="E93" s="34"/>
      <c r="F93" s="35">
        <f>F94</f>
        <v>15</v>
      </c>
    </row>
    <row r="94" spans="1:6" ht="47.25" x14ac:dyDescent="0.25">
      <c r="A94" s="36" t="s">
        <v>339</v>
      </c>
      <c r="B94" s="28" t="s">
        <v>88</v>
      </c>
      <c r="C94" s="28" t="s">
        <v>133</v>
      </c>
      <c r="D94" s="34" t="s">
        <v>344</v>
      </c>
      <c r="E94" s="34" t="s">
        <v>461</v>
      </c>
      <c r="F94" s="35">
        <v>15</v>
      </c>
    </row>
    <row r="95" spans="1:6" ht="78.75" x14ac:dyDescent="0.25">
      <c r="A95" s="31" t="s">
        <v>608</v>
      </c>
      <c r="B95" s="28" t="s">
        <v>88</v>
      </c>
      <c r="C95" s="28" t="s">
        <v>133</v>
      </c>
      <c r="D95" s="34" t="s">
        <v>170</v>
      </c>
      <c r="E95" s="34"/>
      <c r="F95" s="35">
        <f>F98</f>
        <v>2</v>
      </c>
    </row>
    <row r="96" spans="1:6" ht="94.5" x14ac:dyDescent="0.25">
      <c r="A96" s="41" t="s">
        <v>171</v>
      </c>
      <c r="B96" s="28" t="s">
        <v>88</v>
      </c>
      <c r="C96" s="28" t="s">
        <v>133</v>
      </c>
      <c r="D96" s="34" t="s">
        <v>172</v>
      </c>
      <c r="E96" s="34"/>
      <c r="F96" s="35">
        <f>F98</f>
        <v>2</v>
      </c>
    </row>
    <row r="97" spans="1:6" ht="78.75" x14ac:dyDescent="0.25">
      <c r="A97" s="27" t="s">
        <v>173</v>
      </c>
      <c r="B97" s="28" t="s">
        <v>88</v>
      </c>
      <c r="C97" s="28" t="s">
        <v>133</v>
      </c>
      <c r="D97" s="34" t="s">
        <v>174</v>
      </c>
      <c r="E97" s="34"/>
      <c r="F97" s="35">
        <f>F98</f>
        <v>2</v>
      </c>
    </row>
    <row r="98" spans="1:6" ht="63" x14ac:dyDescent="0.25">
      <c r="A98" s="36" t="s">
        <v>97</v>
      </c>
      <c r="B98" s="28" t="s">
        <v>88</v>
      </c>
      <c r="C98" s="28" t="s">
        <v>133</v>
      </c>
      <c r="D98" s="34" t="s">
        <v>174</v>
      </c>
      <c r="E98" s="34" t="s">
        <v>110</v>
      </c>
      <c r="F98" s="35">
        <v>2</v>
      </c>
    </row>
    <row r="99" spans="1:6" x14ac:dyDescent="0.25">
      <c r="A99" s="37" t="s">
        <v>179</v>
      </c>
      <c r="B99" s="29" t="s">
        <v>180</v>
      </c>
      <c r="C99" s="29" t="s">
        <v>89</v>
      </c>
      <c r="D99" s="38"/>
      <c r="E99" s="39"/>
      <c r="F99" s="40">
        <f>F100</f>
        <v>266.39999999999998</v>
      </c>
    </row>
    <row r="100" spans="1:6" ht="31.5" x14ac:dyDescent="0.25">
      <c r="A100" s="144" t="s">
        <v>31</v>
      </c>
      <c r="B100" s="28" t="s">
        <v>180</v>
      </c>
      <c r="C100" s="28" t="s">
        <v>90</v>
      </c>
      <c r="D100" s="34"/>
      <c r="E100" s="43"/>
      <c r="F100" s="44">
        <f>F101</f>
        <v>266.39999999999998</v>
      </c>
    </row>
    <row r="101" spans="1:6" ht="47.25" x14ac:dyDescent="0.25">
      <c r="A101" s="144" t="s">
        <v>181</v>
      </c>
      <c r="B101" s="28" t="s">
        <v>180</v>
      </c>
      <c r="C101" s="28" t="s">
        <v>90</v>
      </c>
      <c r="D101" s="34" t="s">
        <v>124</v>
      </c>
      <c r="E101" s="43"/>
      <c r="F101" s="44">
        <f>F102</f>
        <v>266.39999999999998</v>
      </c>
    </row>
    <row r="102" spans="1:6" x14ac:dyDescent="0.25">
      <c r="A102" s="144" t="s">
        <v>125</v>
      </c>
      <c r="B102" s="28" t="s">
        <v>180</v>
      </c>
      <c r="C102" s="28" t="s">
        <v>90</v>
      </c>
      <c r="D102" s="34" t="s">
        <v>126</v>
      </c>
      <c r="E102" s="43"/>
      <c r="F102" s="44">
        <f>F104</f>
        <v>266.39999999999998</v>
      </c>
    </row>
    <row r="103" spans="1:6" x14ac:dyDescent="0.25">
      <c r="A103" s="144" t="s">
        <v>125</v>
      </c>
      <c r="B103" s="28" t="s">
        <v>180</v>
      </c>
      <c r="C103" s="28" t="s">
        <v>90</v>
      </c>
      <c r="D103" s="34" t="s">
        <v>127</v>
      </c>
      <c r="E103" s="43"/>
      <c r="F103" s="44">
        <f>F104</f>
        <v>266.39999999999998</v>
      </c>
    </row>
    <row r="104" spans="1:6" ht="110.25" x14ac:dyDescent="0.25">
      <c r="A104" s="144" t="s">
        <v>182</v>
      </c>
      <c r="B104" s="28" t="s">
        <v>180</v>
      </c>
      <c r="C104" s="28" t="s">
        <v>90</v>
      </c>
      <c r="D104" s="34" t="s">
        <v>183</v>
      </c>
      <c r="E104" s="43"/>
      <c r="F104" s="44">
        <f>F105+F106</f>
        <v>266.39999999999998</v>
      </c>
    </row>
    <row r="105" spans="1:6" ht="47.25" x14ac:dyDescent="0.25">
      <c r="A105" s="27" t="s">
        <v>106</v>
      </c>
      <c r="B105" s="28" t="s">
        <v>180</v>
      </c>
      <c r="C105" s="28" t="s">
        <v>90</v>
      </c>
      <c r="D105" s="34" t="s">
        <v>183</v>
      </c>
      <c r="E105" s="43">
        <v>120</v>
      </c>
      <c r="F105" s="44">
        <v>264.39999999999998</v>
      </c>
    </row>
    <row r="106" spans="1:6" ht="63" x14ac:dyDescent="0.25">
      <c r="A106" s="36" t="s">
        <v>97</v>
      </c>
      <c r="B106" s="28" t="s">
        <v>180</v>
      </c>
      <c r="C106" s="28" t="s">
        <v>90</v>
      </c>
      <c r="D106" s="34" t="s">
        <v>184</v>
      </c>
      <c r="E106" s="43">
        <v>240</v>
      </c>
      <c r="F106" s="44">
        <v>2</v>
      </c>
    </row>
    <row r="107" spans="1:6" ht="63" x14ac:dyDescent="0.25">
      <c r="A107" s="37" t="s">
        <v>185</v>
      </c>
      <c r="B107" s="38" t="s">
        <v>90</v>
      </c>
      <c r="C107" s="38" t="s">
        <v>89</v>
      </c>
      <c r="D107" s="38"/>
      <c r="E107" s="38"/>
      <c r="F107" s="42">
        <f>F108+F114</f>
        <v>207.8</v>
      </c>
    </row>
    <row r="108" spans="1:6" ht="63" x14ac:dyDescent="0.25">
      <c r="A108" s="41" t="s">
        <v>35</v>
      </c>
      <c r="B108" s="38" t="s">
        <v>90</v>
      </c>
      <c r="C108" s="38" t="s">
        <v>186</v>
      </c>
      <c r="D108" s="38"/>
      <c r="E108" s="38"/>
      <c r="F108" s="42">
        <f>F113</f>
        <v>52.8</v>
      </c>
    </row>
    <row r="109" spans="1:6" ht="63" x14ac:dyDescent="0.25">
      <c r="A109" s="149" t="s">
        <v>141</v>
      </c>
      <c r="B109" s="34" t="s">
        <v>90</v>
      </c>
      <c r="C109" s="34" t="s">
        <v>186</v>
      </c>
      <c r="D109" s="38" t="s">
        <v>142</v>
      </c>
      <c r="E109" s="38"/>
      <c r="F109" s="42">
        <f>F110</f>
        <v>52.8</v>
      </c>
    </row>
    <row r="110" spans="1:6" ht="173.25" x14ac:dyDescent="0.25">
      <c r="A110" s="218" t="s">
        <v>572</v>
      </c>
      <c r="B110" s="34" t="s">
        <v>90</v>
      </c>
      <c r="C110" s="34" t="s">
        <v>186</v>
      </c>
      <c r="D110" s="38" t="s">
        <v>496</v>
      </c>
      <c r="E110" s="38"/>
      <c r="F110" s="42">
        <f>F113</f>
        <v>52.8</v>
      </c>
    </row>
    <row r="111" spans="1:6" ht="78.75" x14ac:dyDescent="0.25">
      <c r="A111" s="219" t="s">
        <v>501</v>
      </c>
      <c r="B111" s="34" t="s">
        <v>90</v>
      </c>
      <c r="C111" s="34" t="s">
        <v>186</v>
      </c>
      <c r="D111" s="34" t="s">
        <v>497</v>
      </c>
      <c r="E111" s="34"/>
      <c r="F111" s="35">
        <f>F113</f>
        <v>52.8</v>
      </c>
    </row>
    <row r="112" spans="1:6" ht="63" x14ac:dyDescent="0.25">
      <c r="A112" s="219" t="s">
        <v>573</v>
      </c>
      <c r="B112" s="34" t="s">
        <v>90</v>
      </c>
      <c r="C112" s="34" t="s">
        <v>186</v>
      </c>
      <c r="D112" s="34" t="s">
        <v>498</v>
      </c>
      <c r="E112" s="34"/>
      <c r="F112" s="35">
        <f>F113</f>
        <v>52.8</v>
      </c>
    </row>
    <row r="113" spans="1:8" ht="63" x14ac:dyDescent="0.25">
      <c r="A113" s="36" t="s">
        <v>97</v>
      </c>
      <c r="B113" s="34" t="s">
        <v>90</v>
      </c>
      <c r="C113" s="34" t="s">
        <v>186</v>
      </c>
      <c r="D113" s="34" t="s">
        <v>497</v>
      </c>
      <c r="E113" s="34" t="s">
        <v>110</v>
      </c>
      <c r="F113" s="35">
        <v>52.8</v>
      </c>
    </row>
    <row r="114" spans="1:8" ht="31.5" x14ac:dyDescent="0.25">
      <c r="A114" s="31" t="s">
        <v>37</v>
      </c>
      <c r="B114" s="38" t="s">
        <v>90</v>
      </c>
      <c r="C114" s="38" t="s">
        <v>187</v>
      </c>
      <c r="D114" s="38"/>
      <c r="E114" s="38"/>
      <c r="F114" s="42">
        <f>F119</f>
        <v>155</v>
      </c>
    </row>
    <row r="115" spans="1:8" ht="63" x14ac:dyDescent="0.25">
      <c r="A115" s="149" t="s">
        <v>188</v>
      </c>
      <c r="B115" s="38" t="s">
        <v>90</v>
      </c>
      <c r="C115" s="38" t="s">
        <v>187</v>
      </c>
      <c r="D115" s="38" t="s">
        <v>142</v>
      </c>
      <c r="E115" s="34"/>
      <c r="F115" s="42">
        <f>F116</f>
        <v>155</v>
      </c>
    </row>
    <row r="116" spans="1:8" ht="173.25" x14ac:dyDescent="0.25">
      <c r="A116" s="218" t="s">
        <v>574</v>
      </c>
      <c r="B116" s="38" t="s">
        <v>90</v>
      </c>
      <c r="C116" s="38" t="s">
        <v>187</v>
      </c>
      <c r="D116" s="38" t="s">
        <v>496</v>
      </c>
      <c r="E116" s="34"/>
      <c r="F116" s="42">
        <f>F117</f>
        <v>155</v>
      </c>
    </row>
    <row r="117" spans="1:8" ht="63" x14ac:dyDescent="0.25">
      <c r="A117" s="219" t="s">
        <v>189</v>
      </c>
      <c r="B117" s="34" t="s">
        <v>90</v>
      </c>
      <c r="C117" s="34" t="s">
        <v>187</v>
      </c>
      <c r="D117" s="34" t="s">
        <v>499</v>
      </c>
      <c r="E117" s="34"/>
      <c r="F117" s="35">
        <f>F118</f>
        <v>155</v>
      </c>
    </row>
    <row r="118" spans="1:8" ht="47.25" x14ac:dyDescent="0.25">
      <c r="A118" s="219" t="s">
        <v>190</v>
      </c>
      <c r="B118" s="34" t="s">
        <v>90</v>
      </c>
      <c r="C118" s="34" t="s">
        <v>187</v>
      </c>
      <c r="D118" s="34" t="s">
        <v>500</v>
      </c>
      <c r="E118" s="38"/>
      <c r="F118" s="35">
        <f>F119</f>
        <v>155</v>
      </c>
    </row>
    <row r="119" spans="1:8" ht="63" x14ac:dyDescent="0.25">
      <c r="A119" s="36" t="s">
        <v>97</v>
      </c>
      <c r="B119" s="34" t="s">
        <v>90</v>
      </c>
      <c r="C119" s="34" t="s">
        <v>187</v>
      </c>
      <c r="D119" s="34" t="s">
        <v>500</v>
      </c>
      <c r="E119" s="34" t="s">
        <v>110</v>
      </c>
      <c r="F119" s="35">
        <v>155</v>
      </c>
    </row>
    <row r="120" spans="1:8" ht="31.5" x14ac:dyDescent="0.25">
      <c r="A120" s="37" t="s">
        <v>191</v>
      </c>
      <c r="B120" s="29" t="s">
        <v>100</v>
      </c>
      <c r="C120" s="29" t="s">
        <v>89</v>
      </c>
      <c r="D120" s="38"/>
      <c r="E120" s="38"/>
      <c r="F120" s="42">
        <f>F121+F164</f>
        <v>2220.1000000000004</v>
      </c>
    </row>
    <row r="121" spans="1:8" ht="31.5" x14ac:dyDescent="0.25">
      <c r="A121" s="149" t="s">
        <v>192</v>
      </c>
      <c r="B121" s="29" t="s">
        <v>100</v>
      </c>
      <c r="C121" s="29" t="s">
        <v>186</v>
      </c>
      <c r="D121" s="34"/>
      <c r="E121" s="34"/>
      <c r="F121" s="42">
        <f>F122+F151+F156</f>
        <v>1960.1000000000001</v>
      </c>
    </row>
    <row r="122" spans="1:8" ht="141.75" x14ac:dyDescent="0.25">
      <c r="A122" s="149" t="s">
        <v>193</v>
      </c>
      <c r="B122" s="29" t="s">
        <v>100</v>
      </c>
      <c r="C122" s="29" t="s">
        <v>186</v>
      </c>
      <c r="D122" s="38" t="s">
        <v>194</v>
      </c>
      <c r="E122" s="38"/>
      <c r="F122" s="42">
        <f>F126+F140+F142+F146+F160+F163</f>
        <v>1732.1000000000001</v>
      </c>
      <c r="H122" s="146"/>
    </row>
    <row r="123" spans="1:8" ht="47.25" x14ac:dyDescent="0.25">
      <c r="A123" s="218" t="s">
        <v>195</v>
      </c>
      <c r="B123" s="29" t="s">
        <v>100</v>
      </c>
      <c r="C123" s="29" t="s">
        <v>186</v>
      </c>
      <c r="D123" s="38" t="s">
        <v>196</v>
      </c>
      <c r="E123" s="38"/>
      <c r="F123" s="42">
        <f>F126</f>
        <v>266.40000000000003</v>
      </c>
    </row>
    <row r="124" spans="1:8" ht="94.5" x14ac:dyDescent="0.25">
      <c r="A124" s="41" t="s">
        <v>197</v>
      </c>
      <c r="B124" s="28" t="s">
        <v>100</v>
      </c>
      <c r="C124" s="28" t="s">
        <v>186</v>
      </c>
      <c r="D124" s="34" t="s">
        <v>198</v>
      </c>
      <c r="E124" s="34"/>
      <c r="F124" s="35">
        <f>F125</f>
        <v>266.40000000000003</v>
      </c>
    </row>
    <row r="125" spans="1:8" ht="78.75" x14ac:dyDescent="0.25">
      <c r="A125" s="41" t="s">
        <v>199</v>
      </c>
      <c r="B125" s="28" t="s">
        <v>100</v>
      </c>
      <c r="C125" s="28" t="s">
        <v>186</v>
      </c>
      <c r="D125" s="34" t="s">
        <v>200</v>
      </c>
      <c r="E125" s="34"/>
      <c r="F125" s="35">
        <f>F126</f>
        <v>266.40000000000003</v>
      </c>
    </row>
    <row r="126" spans="1:8" ht="63" x14ac:dyDescent="0.25">
      <c r="A126" s="36" t="s">
        <v>97</v>
      </c>
      <c r="B126" s="28" t="s">
        <v>100</v>
      </c>
      <c r="C126" s="28" t="s">
        <v>186</v>
      </c>
      <c r="D126" s="34" t="s">
        <v>200</v>
      </c>
      <c r="E126" s="34" t="s">
        <v>110</v>
      </c>
      <c r="F126" s="35">
        <f>267.1-0.7</f>
        <v>266.40000000000003</v>
      </c>
    </row>
    <row r="127" spans="1:8" ht="78.75" x14ac:dyDescent="0.25">
      <c r="A127" s="218" t="s">
        <v>201</v>
      </c>
      <c r="B127" s="29" t="s">
        <v>100</v>
      </c>
      <c r="C127" s="29" t="s">
        <v>186</v>
      </c>
      <c r="D127" s="38" t="s">
        <v>202</v>
      </c>
      <c r="E127" s="38"/>
      <c r="F127" s="42">
        <f>F130+F133</f>
        <v>0</v>
      </c>
    </row>
    <row r="128" spans="1:8" ht="110.25" x14ac:dyDescent="0.25">
      <c r="A128" s="41" t="s">
        <v>203</v>
      </c>
      <c r="B128" s="28" t="s">
        <v>100</v>
      </c>
      <c r="C128" s="28" t="s">
        <v>186</v>
      </c>
      <c r="D128" s="34" t="s">
        <v>204</v>
      </c>
      <c r="E128" s="34"/>
      <c r="F128" s="35">
        <f>F130</f>
        <v>0</v>
      </c>
    </row>
    <row r="129" spans="1:6" ht="94.5" x14ac:dyDescent="0.25">
      <c r="A129" s="41" t="s">
        <v>205</v>
      </c>
      <c r="B129" s="28" t="s">
        <v>100</v>
      </c>
      <c r="C129" s="28" t="s">
        <v>186</v>
      </c>
      <c r="D129" s="34" t="s">
        <v>206</v>
      </c>
      <c r="E129" s="34"/>
      <c r="F129" s="35">
        <f>F130</f>
        <v>0</v>
      </c>
    </row>
    <row r="130" spans="1:6" ht="63" x14ac:dyDescent="0.25">
      <c r="A130" s="36" t="s">
        <v>97</v>
      </c>
      <c r="B130" s="28" t="s">
        <v>100</v>
      </c>
      <c r="C130" s="28" t="s">
        <v>186</v>
      </c>
      <c r="D130" s="34" t="s">
        <v>206</v>
      </c>
      <c r="E130" s="34" t="s">
        <v>110</v>
      </c>
      <c r="F130" s="35">
        <v>0</v>
      </c>
    </row>
    <row r="131" spans="1:6" ht="63" x14ac:dyDescent="0.25">
      <c r="A131" s="41" t="s">
        <v>207</v>
      </c>
      <c r="B131" s="28" t="s">
        <v>100</v>
      </c>
      <c r="C131" s="28" t="s">
        <v>186</v>
      </c>
      <c r="D131" s="34" t="s">
        <v>208</v>
      </c>
      <c r="E131" s="34"/>
      <c r="F131" s="35">
        <f>F133</f>
        <v>0</v>
      </c>
    </row>
    <row r="132" spans="1:6" ht="47.25" x14ac:dyDescent="0.25">
      <c r="A132" s="41" t="s">
        <v>209</v>
      </c>
      <c r="B132" s="28" t="s">
        <v>100</v>
      </c>
      <c r="C132" s="28" t="s">
        <v>186</v>
      </c>
      <c r="D132" s="34" t="s">
        <v>208</v>
      </c>
      <c r="E132" s="34"/>
      <c r="F132" s="35">
        <v>0</v>
      </c>
    </row>
    <row r="133" spans="1:6" ht="63" x14ac:dyDescent="0.25">
      <c r="A133" s="36" t="s">
        <v>97</v>
      </c>
      <c r="B133" s="28" t="s">
        <v>100</v>
      </c>
      <c r="C133" s="28" t="s">
        <v>186</v>
      </c>
      <c r="D133" s="34" t="s">
        <v>208</v>
      </c>
      <c r="E133" s="34" t="s">
        <v>110</v>
      </c>
      <c r="F133" s="35">
        <v>0</v>
      </c>
    </row>
    <row r="134" spans="1:6" ht="63" x14ac:dyDescent="0.25">
      <c r="A134" s="32" t="s">
        <v>210</v>
      </c>
      <c r="B134" s="29" t="s">
        <v>100</v>
      </c>
      <c r="C134" s="29" t="s">
        <v>186</v>
      </c>
      <c r="D134" s="38" t="s">
        <v>202</v>
      </c>
      <c r="E134" s="38"/>
      <c r="F134" s="42">
        <f>F137+F140+F142</f>
        <v>665.7</v>
      </c>
    </row>
    <row r="135" spans="1:6" ht="47.25" x14ac:dyDescent="0.25">
      <c r="A135" s="36" t="s">
        <v>211</v>
      </c>
      <c r="B135" s="28" t="s">
        <v>100</v>
      </c>
      <c r="C135" s="28" t="s">
        <v>186</v>
      </c>
      <c r="D135" s="34" t="s">
        <v>204</v>
      </c>
      <c r="E135" s="34"/>
      <c r="F135" s="35">
        <f>F136</f>
        <v>0</v>
      </c>
    </row>
    <row r="136" spans="1:6" ht="31.5" x14ac:dyDescent="0.25">
      <c r="A136" s="36" t="s">
        <v>212</v>
      </c>
      <c r="B136" s="28" t="s">
        <v>100</v>
      </c>
      <c r="C136" s="28" t="s">
        <v>186</v>
      </c>
      <c r="D136" s="34" t="s">
        <v>213</v>
      </c>
      <c r="E136" s="34"/>
      <c r="F136" s="35">
        <f>F137</f>
        <v>0</v>
      </c>
    </row>
    <row r="137" spans="1:6" ht="63" x14ac:dyDescent="0.25">
      <c r="A137" s="36" t="s">
        <v>97</v>
      </c>
      <c r="B137" s="28" t="s">
        <v>100</v>
      </c>
      <c r="C137" s="28" t="s">
        <v>186</v>
      </c>
      <c r="D137" s="34" t="s">
        <v>213</v>
      </c>
      <c r="E137" s="34" t="s">
        <v>110</v>
      </c>
      <c r="F137" s="35">
        <v>0</v>
      </c>
    </row>
    <row r="138" spans="1:6" ht="47.25" x14ac:dyDescent="0.25">
      <c r="A138" s="41" t="s">
        <v>214</v>
      </c>
      <c r="B138" s="28" t="s">
        <v>100</v>
      </c>
      <c r="C138" s="28" t="s">
        <v>186</v>
      </c>
      <c r="D138" s="34" t="s">
        <v>204</v>
      </c>
      <c r="E138" s="34"/>
      <c r="F138" s="35">
        <f>F139</f>
        <v>64</v>
      </c>
    </row>
    <row r="139" spans="1:6" ht="31.5" x14ac:dyDescent="0.25">
      <c r="A139" s="36" t="s">
        <v>215</v>
      </c>
      <c r="B139" s="28" t="s">
        <v>100</v>
      </c>
      <c r="C139" s="28" t="s">
        <v>186</v>
      </c>
      <c r="D139" s="34" t="s">
        <v>216</v>
      </c>
      <c r="E139" s="34"/>
      <c r="F139" s="35">
        <f>F140</f>
        <v>64</v>
      </c>
    </row>
    <row r="140" spans="1:6" ht="63" x14ac:dyDescent="0.25">
      <c r="A140" s="36" t="s">
        <v>97</v>
      </c>
      <c r="B140" s="28" t="s">
        <v>100</v>
      </c>
      <c r="C140" s="28" t="s">
        <v>186</v>
      </c>
      <c r="D140" s="34" t="s">
        <v>216</v>
      </c>
      <c r="E140" s="34" t="s">
        <v>110</v>
      </c>
      <c r="F140" s="35">
        <v>64</v>
      </c>
    </row>
    <row r="141" spans="1:6" ht="47.25" x14ac:dyDescent="0.25">
      <c r="A141" s="41" t="s">
        <v>214</v>
      </c>
      <c r="B141" s="28" t="s">
        <v>100</v>
      </c>
      <c r="C141" s="28" t="s">
        <v>186</v>
      </c>
      <c r="D141" s="34" t="s">
        <v>216</v>
      </c>
      <c r="E141" s="34"/>
      <c r="F141" s="35">
        <f>F142</f>
        <v>601.70000000000005</v>
      </c>
    </row>
    <row r="142" spans="1:6" ht="63" x14ac:dyDescent="0.25">
      <c r="A142" s="152" t="s">
        <v>97</v>
      </c>
      <c r="B142" s="28" t="s">
        <v>100</v>
      </c>
      <c r="C142" s="28" t="s">
        <v>186</v>
      </c>
      <c r="D142" s="34" t="s">
        <v>216</v>
      </c>
      <c r="E142" s="34" t="s">
        <v>110</v>
      </c>
      <c r="F142" s="35">
        <v>601.70000000000005</v>
      </c>
    </row>
    <row r="143" spans="1:6" ht="63" x14ac:dyDescent="0.25">
      <c r="A143" s="149" t="s">
        <v>217</v>
      </c>
      <c r="B143" s="29" t="s">
        <v>100</v>
      </c>
      <c r="C143" s="29" t="s">
        <v>186</v>
      </c>
      <c r="D143" s="38" t="s">
        <v>218</v>
      </c>
      <c r="E143" s="38"/>
      <c r="F143" s="42">
        <f>F146</f>
        <v>400</v>
      </c>
    </row>
    <row r="144" spans="1:6" ht="78.75" x14ac:dyDescent="0.25">
      <c r="A144" s="41" t="s">
        <v>219</v>
      </c>
      <c r="B144" s="28" t="s">
        <v>100</v>
      </c>
      <c r="C144" s="28" t="s">
        <v>186</v>
      </c>
      <c r="D144" s="34" t="s">
        <v>220</v>
      </c>
      <c r="E144" s="34"/>
      <c r="F144" s="35">
        <f>F145</f>
        <v>400</v>
      </c>
    </row>
    <row r="145" spans="1:6" ht="63" x14ac:dyDescent="0.25">
      <c r="A145" s="41" t="s">
        <v>221</v>
      </c>
      <c r="B145" s="28" t="s">
        <v>100</v>
      </c>
      <c r="C145" s="28" t="s">
        <v>186</v>
      </c>
      <c r="D145" s="34" t="s">
        <v>222</v>
      </c>
      <c r="E145" s="34"/>
      <c r="F145" s="35">
        <f>F146</f>
        <v>400</v>
      </c>
    </row>
    <row r="146" spans="1:6" ht="63" x14ac:dyDescent="0.25">
      <c r="A146" s="36" t="s">
        <v>97</v>
      </c>
      <c r="B146" s="28" t="s">
        <v>100</v>
      </c>
      <c r="C146" s="28" t="s">
        <v>186</v>
      </c>
      <c r="D146" s="34" t="s">
        <v>222</v>
      </c>
      <c r="E146" s="34" t="s">
        <v>110</v>
      </c>
      <c r="F146" s="35">
        <v>400</v>
      </c>
    </row>
    <row r="147" spans="1:6" ht="110.25" x14ac:dyDescent="0.25">
      <c r="A147" s="31" t="s">
        <v>223</v>
      </c>
      <c r="B147" s="29" t="s">
        <v>100</v>
      </c>
      <c r="C147" s="29" t="s">
        <v>186</v>
      </c>
      <c r="D147" s="38" t="s">
        <v>150</v>
      </c>
      <c r="E147" s="38"/>
      <c r="F147" s="42">
        <f>F148</f>
        <v>228</v>
      </c>
    </row>
    <row r="148" spans="1:6" ht="157.5" x14ac:dyDescent="0.25">
      <c r="A148" s="220" t="s">
        <v>580</v>
      </c>
      <c r="B148" s="29" t="s">
        <v>100</v>
      </c>
      <c r="C148" s="29" t="s">
        <v>186</v>
      </c>
      <c r="D148" s="38" t="s">
        <v>224</v>
      </c>
      <c r="E148" s="38"/>
      <c r="F148" s="42">
        <f>F149</f>
        <v>228</v>
      </c>
    </row>
    <row r="149" spans="1:6" ht="52.5" customHeight="1" x14ac:dyDescent="0.25">
      <c r="A149" s="210" t="s">
        <v>581</v>
      </c>
      <c r="B149" s="28" t="s">
        <v>100</v>
      </c>
      <c r="C149" s="28" t="s">
        <v>186</v>
      </c>
      <c r="D149" s="34" t="s">
        <v>225</v>
      </c>
      <c r="E149" s="34"/>
      <c r="F149" s="35">
        <f>F150</f>
        <v>228</v>
      </c>
    </row>
    <row r="150" spans="1:6" ht="31.5" x14ac:dyDescent="0.25">
      <c r="A150" s="41" t="s">
        <v>582</v>
      </c>
      <c r="B150" s="28" t="s">
        <v>100</v>
      </c>
      <c r="C150" s="28" t="s">
        <v>186</v>
      </c>
      <c r="D150" s="34" t="s">
        <v>226</v>
      </c>
      <c r="E150" s="34"/>
      <c r="F150" s="35">
        <f>F151</f>
        <v>228</v>
      </c>
    </row>
    <row r="151" spans="1:6" ht="63" x14ac:dyDescent="0.25">
      <c r="A151" s="36" t="s">
        <v>97</v>
      </c>
      <c r="B151" s="28" t="s">
        <v>100</v>
      </c>
      <c r="C151" s="28" t="s">
        <v>186</v>
      </c>
      <c r="D151" s="34" t="s">
        <v>226</v>
      </c>
      <c r="E151" s="34" t="s">
        <v>110</v>
      </c>
      <c r="F151" s="35">
        <f>248.3-21+0.7</f>
        <v>228</v>
      </c>
    </row>
    <row r="152" spans="1:6" ht="173.25" x14ac:dyDescent="0.25">
      <c r="A152" s="32" t="s">
        <v>227</v>
      </c>
      <c r="B152" s="28" t="s">
        <v>100</v>
      </c>
      <c r="C152" s="28" t="s">
        <v>186</v>
      </c>
      <c r="D152" s="39" t="s">
        <v>228</v>
      </c>
      <c r="E152" s="39"/>
      <c r="F152" s="40">
        <f>F153</f>
        <v>0</v>
      </c>
    </row>
    <row r="153" spans="1:6" ht="173.25" x14ac:dyDescent="0.25">
      <c r="A153" s="31" t="s">
        <v>229</v>
      </c>
      <c r="B153" s="28" t="s">
        <v>100</v>
      </c>
      <c r="C153" s="28" t="s">
        <v>186</v>
      </c>
      <c r="D153" s="39" t="s">
        <v>230</v>
      </c>
      <c r="E153" s="39"/>
      <c r="F153" s="40">
        <f>F154</f>
        <v>0</v>
      </c>
    </row>
    <row r="154" spans="1:6" ht="157.5" x14ac:dyDescent="0.25">
      <c r="A154" s="36" t="s">
        <v>231</v>
      </c>
      <c r="B154" s="28" t="s">
        <v>100</v>
      </c>
      <c r="C154" s="28" t="s">
        <v>186</v>
      </c>
      <c r="D154" s="43" t="s">
        <v>232</v>
      </c>
      <c r="E154" s="43"/>
      <c r="F154" s="44">
        <f>F155</f>
        <v>0</v>
      </c>
    </row>
    <row r="155" spans="1:6" ht="157.5" x14ac:dyDescent="0.25">
      <c r="A155" s="36" t="s">
        <v>233</v>
      </c>
      <c r="B155" s="28" t="s">
        <v>100</v>
      </c>
      <c r="C155" s="28" t="s">
        <v>186</v>
      </c>
      <c r="D155" s="43" t="s">
        <v>234</v>
      </c>
      <c r="E155" s="43"/>
      <c r="F155" s="44">
        <f>F156</f>
        <v>0</v>
      </c>
    </row>
    <row r="156" spans="1:6" ht="63" x14ac:dyDescent="0.25">
      <c r="A156" s="36" t="s">
        <v>97</v>
      </c>
      <c r="B156" s="28" t="s">
        <v>100</v>
      </c>
      <c r="C156" s="28" t="s">
        <v>186</v>
      </c>
      <c r="D156" s="43" t="s">
        <v>234</v>
      </c>
      <c r="E156" s="43">
        <v>240</v>
      </c>
      <c r="F156" s="44">
        <v>0</v>
      </c>
    </row>
    <row r="157" spans="1:6" ht="78.75" x14ac:dyDescent="0.25">
      <c r="A157" s="218" t="s">
        <v>201</v>
      </c>
      <c r="B157" s="28" t="s">
        <v>100</v>
      </c>
      <c r="C157" s="28" t="s">
        <v>186</v>
      </c>
      <c r="D157" s="34" t="s">
        <v>462</v>
      </c>
      <c r="E157" s="34"/>
      <c r="F157" s="35">
        <f>F160+F163</f>
        <v>400</v>
      </c>
    </row>
    <row r="158" spans="1:6" ht="110.25" x14ac:dyDescent="0.25">
      <c r="A158" s="41" t="s">
        <v>203</v>
      </c>
      <c r="B158" s="28" t="s">
        <v>100</v>
      </c>
      <c r="C158" s="28" t="s">
        <v>186</v>
      </c>
      <c r="D158" s="34" t="s">
        <v>463</v>
      </c>
      <c r="E158" s="34"/>
      <c r="F158" s="35">
        <f>F159</f>
        <v>100</v>
      </c>
    </row>
    <row r="159" spans="1:6" ht="94.5" x14ac:dyDescent="0.25">
      <c r="A159" s="41" t="s">
        <v>205</v>
      </c>
      <c r="B159" s="28" t="s">
        <v>100</v>
      </c>
      <c r="C159" s="28" t="s">
        <v>186</v>
      </c>
      <c r="D159" s="34" t="s">
        <v>464</v>
      </c>
      <c r="E159" s="34"/>
      <c r="F159" s="35">
        <f>F160</f>
        <v>100</v>
      </c>
    </row>
    <row r="160" spans="1:6" ht="63" x14ac:dyDescent="0.25">
      <c r="A160" s="36" t="s">
        <v>97</v>
      </c>
      <c r="B160" s="28" t="s">
        <v>100</v>
      </c>
      <c r="C160" s="28" t="s">
        <v>186</v>
      </c>
      <c r="D160" s="34" t="s">
        <v>464</v>
      </c>
      <c r="E160" s="34" t="s">
        <v>110</v>
      </c>
      <c r="F160" s="35">
        <v>100</v>
      </c>
    </row>
    <row r="161" spans="1:6" ht="63" x14ac:dyDescent="0.25">
      <c r="A161" s="41" t="s">
        <v>207</v>
      </c>
      <c r="B161" s="28" t="s">
        <v>100</v>
      </c>
      <c r="C161" s="28" t="s">
        <v>186</v>
      </c>
      <c r="D161" s="34" t="s">
        <v>466</v>
      </c>
      <c r="E161" s="34"/>
      <c r="F161" s="35">
        <f>F163</f>
        <v>300</v>
      </c>
    </row>
    <row r="162" spans="1:6" ht="47.25" x14ac:dyDescent="0.25">
      <c r="A162" s="41" t="s">
        <v>209</v>
      </c>
      <c r="B162" s="28" t="s">
        <v>100</v>
      </c>
      <c r="C162" s="28" t="s">
        <v>186</v>
      </c>
      <c r="D162" s="34" t="s">
        <v>465</v>
      </c>
      <c r="E162" s="34"/>
      <c r="F162" s="35">
        <f>F163</f>
        <v>300</v>
      </c>
    </row>
    <row r="163" spans="1:6" ht="63" x14ac:dyDescent="0.25">
      <c r="A163" s="36" t="s">
        <v>97</v>
      </c>
      <c r="B163" s="28" t="s">
        <v>100</v>
      </c>
      <c r="C163" s="28" t="s">
        <v>186</v>
      </c>
      <c r="D163" s="34" t="s">
        <v>465</v>
      </c>
      <c r="E163" s="34" t="s">
        <v>110</v>
      </c>
      <c r="F163" s="35">
        <v>300</v>
      </c>
    </row>
    <row r="164" spans="1:6" ht="31.5" x14ac:dyDescent="0.25">
      <c r="A164" s="149" t="s">
        <v>43</v>
      </c>
      <c r="B164" s="29" t="s">
        <v>100</v>
      </c>
      <c r="C164" s="29" t="s">
        <v>235</v>
      </c>
      <c r="D164" s="38"/>
      <c r="E164" s="38"/>
      <c r="F164" s="42">
        <f>F169+F172+F176</f>
        <v>260</v>
      </c>
    </row>
    <row r="165" spans="1:6" ht="110.25" x14ac:dyDescent="0.25">
      <c r="A165" s="149" t="s">
        <v>236</v>
      </c>
      <c r="B165" s="38" t="s">
        <v>100</v>
      </c>
      <c r="C165" s="38" t="s">
        <v>235</v>
      </c>
      <c r="D165" s="38" t="s">
        <v>164</v>
      </c>
      <c r="E165" s="38"/>
      <c r="F165" s="42">
        <f>F166</f>
        <v>150</v>
      </c>
    </row>
    <row r="166" spans="1:6" ht="189" x14ac:dyDescent="0.25">
      <c r="A166" s="218" t="s">
        <v>237</v>
      </c>
      <c r="B166" s="38" t="s">
        <v>100</v>
      </c>
      <c r="C166" s="38" t="s">
        <v>235</v>
      </c>
      <c r="D166" s="38" t="s">
        <v>238</v>
      </c>
      <c r="E166" s="38"/>
      <c r="F166" s="42">
        <f>F167</f>
        <v>150</v>
      </c>
    </row>
    <row r="167" spans="1:6" ht="362.25" x14ac:dyDescent="0.25">
      <c r="A167" s="36" t="s">
        <v>239</v>
      </c>
      <c r="B167" s="34" t="s">
        <v>100</v>
      </c>
      <c r="C167" s="34" t="s">
        <v>235</v>
      </c>
      <c r="D167" s="34" t="s">
        <v>240</v>
      </c>
      <c r="E167" s="34"/>
      <c r="F167" s="35">
        <f>F169</f>
        <v>150</v>
      </c>
    </row>
    <row r="168" spans="1:6" ht="346.5" x14ac:dyDescent="0.25">
      <c r="A168" s="221" t="s">
        <v>241</v>
      </c>
      <c r="B168" s="34" t="s">
        <v>100</v>
      </c>
      <c r="C168" s="34" t="s">
        <v>235</v>
      </c>
      <c r="D168" s="34" t="s">
        <v>242</v>
      </c>
      <c r="E168" s="34"/>
      <c r="F168" s="35">
        <f>F169</f>
        <v>150</v>
      </c>
    </row>
    <row r="169" spans="1:6" ht="63" x14ac:dyDescent="0.25">
      <c r="A169" s="36" t="s">
        <v>97</v>
      </c>
      <c r="B169" s="34" t="s">
        <v>100</v>
      </c>
      <c r="C169" s="34" t="s">
        <v>235</v>
      </c>
      <c r="D169" s="34" t="s">
        <v>242</v>
      </c>
      <c r="E169" s="34" t="s">
        <v>110</v>
      </c>
      <c r="F169" s="35">
        <v>150</v>
      </c>
    </row>
    <row r="170" spans="1:6" ht="378" x14ac:dyDescent="0.25">
      <c r="A170" s="36" t="s">
        <v>243</v>
      </c>
      <c r="B170" s="34" t="s">
        <v>100</v>
      </c>
      <c r="C170" s="34" t="s">
        <v>235</v>
      </c>
      <c r="D170" s="34" t="s">
        <v>244</v>
      </c>
      <c r="E170" s="34"/>
      <c r="F170" s="35">
        <f>F171</f>
        <v>100</v>
      </c>
    </row>
    <row r="171" spans="1:6" ht="362.25" x14ac:dyDescent="0.25">
      <c r="A171" s="36" t="s">
        <v>245</v>
      </c>
      <c r="B171" s="34" t="s">
        <v>100</v>
      </c>
      <c r="C171" s="34" t="s">
        <v>235</v>
      </c>
      <c r="D171" s="34" t="s">
        <v>246</v>
      </c>
      <c r="E171" s="34"/>
      <c r="F171" s="35">
        <f>F172</f>
        <v>100</v>
      </c>
    </row>
    <row r="172" spans="1:6" ht="63" x14ac:dyDescent="0.25">
      <c r="A172" s="36" t="s">
        <v>97</v>
      </c>
      <c r="B172" s="34" t="s">
        <v>100</v>
      </c>
      <c r="C172" s="34" t="s">
        <v>235</v>
      </c>
      <c r="D172" s="34" t="s">
        <v>246</v>
      </c>
      <c r="E172" s="34" t="s">
        <v>110</v>
      </c>
      <c r="F172" s="35">
        <v>100</v>
      </c>
    </row>
    <row r="173" spans="1:6" ht="78.75" x14ac:dyDescent="0.25">
      <c r="A173" s="32" t="s">
        <v>247</v>
      </c>
      <c r="B173" s="38" t="s">
        <v>100</v>
      </c>
      <c r="C173" s="38" t="s">
        <v>235</v>
      </c>
      <c r="D173" s="222" t="s">
        <v>248</v>
      </c>
      <c r="E173" s="38"/>
      <c r="F173" s="42">
        <f>F174</f>
        <v>10</v>
      </c>
    </row>
    <row r="174" spans="1:6" ht="63" x14ac:dyDescent="0.25">
      <c r="A174" s="41" t="s">
        <v>249</v>
      </c>
      <c r="B174" s="34" t="s">
        <v>100</v>
      </c>
      <c r="C174" s="34" t="s">
        <v>235</v>
      </c>
      <c r="D174" s="223" t="s">
        <v>250</v>
      </c>
      <c r="E174" s="34"/>
      <c r="F174" s="35">
        <v>10</v>
      </c>
    </row>
    <row r="175" spans="1:6" ht="47.25" x14ac:dyDescent="0.25">
      <c r="A175" s="41" t="s">
        <v>251</v>
      </c>
      <c r="B175" s="34" t="s">
        <v>100</v>
      </c>
      <c r="C175" s="34" t="s">
        <v>235</v>
      </c>
      <c r="D175" s="223" t="s">
        <v>252</v>
      </c>
      <c r="E175" s="34"/>
      <c r="F175" s="35">
        <f>F176</f>
        <v>10</v>
      </c>
    </row>
    <row r="176" spans="1:6" ht="63" x14ac:dyDescent="0.25">
      <c r="A176" s="36" t="s">
        <v>97</v>
      </c>
      <c r="B176" s="34" t="s">
        <v>100</v>
      </c>
      <c r="C176" s="34" t="s">
        <v>235</v>
      </c>
      <c r="D176" s="223" t="s">
        <v>252</v>
      </c>
      <c r="E176" s="34" t="s">
        <v>110</v>
      </c>
      <c r="F176" s="35">
        <v>10</v>
      </c>
    </row>
    <row r="177" spans="1:6" ht="31.5" x14ac:dyDescent="0.25">
      <c r="A177" s="37" t="s">
        <v>253</v>
      </c>
      <c r="B177" s="29" t="s">
        <v>254</v>
      </c>
      <c r="C177" s="29" t="s">
        <v>89</v>
      </c>
      <c r="D177" s="38"/>
      <c r="E177" s="38"/>
      <c r="F177" s="42">
        <f>F178+F196+F227</f>
        <v>4881</v>
      </c>
    </row>
    <row r="178" spans="1:6" x14ac:dyDescent="0.25">
      <c r="A178" s="149" t="s">
        <v>47</v>
      </c>
      <c r="B178" s="29" t="s">
        <v>254</v>
      </c>
      <c r="C178" s="29" t="s">
        <v>88</v>
      </c>
      <c r="D178" s="38"/>
      <c r="E178" s="38"/>
      <c r="F178" s="42">
        <f>F185+F190+F183+F195</f>
        <v>1221</v>
      </c>
    </row>
    <row r="179" spans="1:6" ht="47.25" x14ac:dyDescent="0.25">
      <c r="A179" s="144" t="s">
        <v>123</v>
      </c>
      <c r="B179" s="28" t="s">
        <v>254</v>
      </c>
      <c r="C179" s="28" t="s">
        <v>88</v>
      </c>
      <c r="D179" s="34" t="s">
        <v>124</v>
      </c>
      <c r="E179" s="34"/>
      <c r="F179" s="35">
        <f>F180</f>
        <v>336</v>
      </c>
    </row>
    <row r="180" spans="1:6" x14ac:dyDescent="0.25">
      <c r="A180" s="144" t="s">
        <v>125</v>
      </c>
      <c r="B180" s="28" t="s">
        <v>254</v>
      </c>
      <c r="C180" s="28" t="s">
        <v>88</v>
      </c>
      <c r="D180" s="34" t="s">
        <v>126</v>
      </c>
      <c r="E180" s="34"/>
      <c r="F180" s="35">
        <f>F183</f>
        <v>336</v>
      </c>
    </row>
    <row r="181" spans="1:6" x14ac:dyDescent="0.25">
      <c r="A181" s="144" t="s">
        <v>125</v>
      </c>
      <c r="B181" s="28" t="s">
        <v>254</v>
      </c>
      <c r="C181" s="28" t="s">
        <v>88</v>
      </c>
      <c r="D181" s="34" t="s">
        <v>127</v>
      </c>
      <c r="E181" s="34"/>
      <c r="F181" s="35">
        <f>F182</f>
        <v>336</v>
      </c>
    </row>
    <row r="182" spans="1:6" ht="173.25" x14ac:dyDescent="0.25">
      <c r="A182" s="215" t="s">
        <v>255</v>
      </c>
      <c r="B182" s="28" t="s">
        <v>254</v>
      </c>
      <c r="C182" s="28" t="s">
        <v>88</v>
      </c>
      <c r="D182" s="34" t="s">
        <v>256</v>
      </c>
      <c r="E182" s="34"/>
      <c r="F182" s="35">
        <f>F183</f>
        <v>336</v>
      </c>
    </row>
    <row r="183" spans="1:6" ht="63" x14ac:dyDescent="0.25">
      <c r="A183" s="215" t="s">
        <v>257</v>
      </c>
      <c r="B183" s="28" t="s">
        <v>254</v>
      </c>
      <c r="C183" s="28" t="s">
        <v>88</v>
      </c>
      <c r="D183" s="34" t="s">
        <v>256</v>
      </c>
      <c r="E183" s="34" t="s">
        <v>110</v>
      </c>
      <c r="F183" s="35">
        <v>336</v>
      </c>
    </row>
    <row r="184" spans="1:6" ht="141.75" x14ac:dyDescent="0.25">
      <c r="A184" s="144" t="s">
        <v>258</v>
      </c>
      <c r="B184" s="28" t="s">
        <v>254</v>
      </c>
      <c r="C184" s="28" t="s">
        <v>88</v>
      </c>
      <c r="D184" s="34" t="s">
        <v>259</v>
      </c>
      <c r="E184" s="34"/>
      <c r="F184" s="35">
        <f>F185</f>
        <v>600</v>
      </c>
    </row>
    <row r="185" spans="1:6" x14ac:dyDescent="0.25">
      <c r="A185" s="144" t="s">
        <v>260</v>
      </c>
      <c r="B185" s="28" t="s">
        <v>254</v>
      </c>
      <c r="C185" s="28" t="s">
        <v>88</v>
      </c>
      <c r="D185" s="34" t="s">
        <v>259</v>
      </c>
      <c r="E185" s="34" t="s">
        <v>261</v>
      </c>
      <c r="F185" s="35">
        <v>600</v>
      </c>
    </row>
    <row r="186" spans="1:6" ht="126" x14ac:dyDescent="0.25">
      <c r="A186" s="149" t="s">
        <v>484</v>
      </c>
      <c r="B186" s="28" t="s">
        <v>254</v>
      </c>
      <c r="C186" s="28" t="s">
        <v>88</v>
      </c>
      <c r="D186" s="34" t="s">
        <v>262</v>
      </c>
      <c r="E186" s="34"/>
      <c r="F186" s="35">
        <v>260</v>
      </c>
    </row>
    <row r="187" spans="1:6" ht="126" x14ac:dyDescent="0.25">
      <c r="A187" s="149" t="s">
        <v>485</v>
      </c>
      <c r="B187" s="28" t="s">
        <v>254</v>
      </c>
      <c r="C187" s="28" t="s">
        <v>88</v>
      </c>
      <c r="D187" s="34" t="s">
        <v>488</v>
      </c>
      <c r="E187" s="34"/>
      <c r="F187" s="35">
        <v>260</v>
      </c>
    </row>
    <row r="188" spans="1:6" ht="110.25" x14ac:dyDescent="0.25">
      <c r="A188" s="144" t="s">
        <v>506</v>
      </c>
      <c r="B188" s="28" t="s">
        <v>254</v>
      </c>
      <c r="C188" s="28" t="s">
        <v>88</v>
      </c>
      <c r="D188" s="34" t="s">
        <v>283</v>
      </c>
      <c r="E188" s="34"/>
      <c r="F188" s="35">
        <f>F190</f>
        <v>260</v>
      </c>
    </row>
    <row r="189" spans="1:6" ht="94.5" x14ac:dyDescent="0.25">
      <c r="A189" s="144" t="s">
        <v>507</v>
      </c>
      <c r="B189" s="28" t="s">
        <v>254</v>
      </c>
      <c r="C189" s="28" t="s">
        <v>88</v>
      </c>
      <c r="D189" s="34" t="s">
        <v>489</v>
      </c>
      <c r="E189" s="34"/>
      <c r="F189" s="35">
        <f>F190</f>
        <v>260</v>
      </c>
    </row>
    <row r="190" spans="1:6" ht="63" x14ac:dyDescent="0.25">
      <c r="A190" s="36" t="s">
        <v>97</v>
      </c>
      <c r="B190" s="28" t="s">
        <v>254</v>
      </c>
      <c r="C190" s="28" t="s">
        <v>88</v>
      </c>
      <c r="D190" s="34" t="s">
        <v>489</v>
      </c>
      <c r="E190" s="34" t="s">
        <v>110</v>
      </c>
      <c r="F190" s="35">
        <v>260</v>
      </c>
    </row>
    <row r="191" spans="1:6" ht="47.25" x14ac:dyDescent="0.25">
      <c r="A191" s="144" t="s">
        <v>123</v>
      </c>
      <c r="B191" s="28" t="s">
        <v>254</v>
      </c>
      <c r="C191" s="28" t="s">
        <v>88</v>
      </c>
      <c r="D191" s="34" t="s">
        <v>124</v>
      </c>
      <c r="E191" s="34"/>
      <c r="F191" s="35">
        <f>F192</f>
        <v>25</v>
      </c>
    </row>
    <row r="192" spans="1:6" x14ac:dyDescent="0.25">
      <c r="A192" s="144" t="s">
        <v>125</v>
      </c>
      <c r="B192" s="28" t="s">
        <v>254</v>
      </c>
      <c r="C192" s="28" t="s">
        <v>88</v>
      </c>
      <c r="D192" s="34" t="s">
        <v>126</v>
      </c>
      <c r="E192" s="34"/>
      <c r="F192" s="35">
        <f>F193</f>
        <v>25</v>
      </c>
    </row>
    <row r="193" spans="1:6" x14ac:dyDescent="0.25">
      <c r="A193" s="144" t="s">
        <v>125</v>
      </c>
      <c r="B193" s="28" t="s">
        <v>254</v>
      </c>
      <c r="C193" s="28" t="s">
        <v>88</v>
      </c>
      <c r="D193" s="34" t="s">
        <v>127</v>
      </c>
      <c r="E193" s="34"/>
      <c r="F193" s="35">
        <f>F194</f>
        <v>25</v>
      </c>
    </row>
    <row r="194" spans="1:6" ht="47.25" x14ac:dyDescent="0.25">
      <c r="A194" s="144" t="s">
        <v>263</v>
      </c>
      <c r="B194" s="28" t="s">
        <v>254</v>
      </c>
      <c r="C194" s="28" t="s">
        <v>88</v>
      </c>
      <c r="D194" s="34" t="s">
        <v>264</v>
      </c>
      <c r="E194" s="34"/>
      <c r="F194" s="35">
        <f>F195</f>
        <v>25</v>
      </c>
    </row>
    <row r="195" spans="1:6" ht="63" x14ac:dyDescent="0.25">
      <c r="A195" s="36" t="s">
        <v>97</v>
      </c>
      <c r="B195" s="28" t="s">
        <v>254</v>
      </c>
      <c r="C195" s="28" t="s">
        <v>88</v>
      </c>
      <c r="D195" s="34" t="s">
        <v>264</v>
      </c>
      <c r="E195" s="34" t="s">
        <v>110</v>
      </c>
      <c r="F195" s="35">
        <v>25</v>
      </c>
    </row>
    <row r="196" spans="1:6" x14ac:dyDescent="0.25">
      <c r="A196" s="149" t="s">
        <v>49</v>
      </c>
      <c r="B196" s="29" t="s">
        <v>254</v>
      </c>
      <c r="C196" s="29" t="s">
        <v>180</v>
      </c>
      <c r="D196" s="38"/>
      <c r="E196" s="38"/>
      <c r="F196" s="42">
        <f>F202+F201</f>
        <v>699</v>
      </c>
    </row>
    <row r="197" spans="1:6" ht="47.25" x14ac:dyDescent="0.25">
      <c r="A197" s="144" t="s">
        <v>123</v>
      </c>
      <c r="B197" s="28" t="s">
        <v>254</v>
      </c>
      <c r="C197" s="28" t="s">
        <v>180</v>
      </c>
      <c r="D197" s="34" t="s">
        <v>124</v>
      </c>
      <c r="E197" s="38"/>
      <c r="F197" s="224">
        <f>F198</f>
        <v>300</v>
      </c>
    </row>
    <row r="198" spans="1:6" x14ac:dyDescent="0.25">
      <c r="A198" s="144" t="s">
        <v>125</v>
      </c>
      <c r="B198" s="28" t="s">
        <v>254</v>
      </c>
      <c r="C198" s="28" t="s">
        <v>180</v>
      </c>
      <c r="D198" s="34" t="s">
        <v>126</v>
      </c>
      <c r="E198" s="38"/>
      <c r="F198" s="224">
        <f>F200</f>
        <v>300</v>
      </c>
    </row>
    <row r="199" spans="1:6" x14ac:dyDescent="0.25">
      <c r="A199" s="144" t="s">
        <v>125</v>
      </c>
      <c r="B199" s="28" t="s">
        <v>254</v>
      </c>
      <c r="C199" s="28" t="s">
        <v>180</v>
      </c>
      <c r="D199" s="34" t="s">
        <v>127</v>
      </c>
      <c r="E199" s="38"/>
      <c r="F199" s="224">
        <f>F201</f>
        <v>300</v>
      </c>
    </row>
    <row r="200" spans="1:6" ht="141.75" x14ac:dyDescent="0.25">
      <c r="A200" s="144" t="s">
        <v>265</v>
      </c>
      <c r="B200" s="28" t="s">
        <v>254</v>
      </c>
      <c r="C200" s="28" t="s">
        <v>180</v>
      </c>
      <c r="D200" s="34" t="s">
        <v>266</v>
      </c>
      <c r="E200" s="38"/>
      <c r="F200" s="224">
        <f>F201</f>
        <v>300</v>
      </c>
    </row>
    <row r="201" spans="1:6" x14ac:dyDescent="0.25">
      <c r="A201" s="144" t="s">
        <v>260</v>
      </c>
      <c r="B201" s="28" t="s">
        <v>254</v>
      </c>
      <c r="C201" s="28" t="s">
        <v>180</v>
      </c>
      <c r="D201" s="34" t="s">
        <v>266</v>
      </c>
      <c r="E201" s="34" t="s">
        <v>261</v>
      </c>
      <c r="F201" s="224">
        <v>300</v>
      </c>
    </row>
    <row r="202" spans="1:6" ht="126" x14ac:dyDescent="0.25">
      <c r="A202" s="149" t="s">
        <v>483</v>
      </c>
      <c r="B202" s="29" t="s">
        <v>254</v>
      </c>
      <c r="C202" s="29" t="s">
        <v>180</v>
      </c>
      <c r="D202" s="38" t="s">
        <v>262</v>
      </c>
      <c r="E202" s="38"/>
      <c r="F202" s="225">
        <f>F203+F210+F217</f>
        <v>399</v>
      </c>
    </row>
    <row r="203" spans="1:6" ht="47.25" x14ac:dyDescent="0.25">
      <c r="A203" s="32" t="s">
        <v>486</v>
      </c>
      <c r="B203" s="29" t="s">
        <v>254</v>
      </c>
      <c r="C203" s="29" t="s">
        <v>180</v>
      </c>
      <c r="D203" s="38" t="s">
        <v>267</v>
      </c>
      <c r="E203" s="38"/>
      <c r="F203" s="225">
        <f>F206+F209</f>
        <v>300</v>
      </c>
    </row>
    <row r="204" spans="1:6" ht="63" hidden="1" x14ac:dyDescent="0.25">
      <c r="A204" s="41" t="s">
        <v>268</v>
      </c>
      <c r="B204" s="28" t="s">
        <v>254</v>
      </c>
      <c r="C204" s="28" t="s">
        <v>180</v>
      </c>
      <c r="D204" s="34" t="s">
        <v>269</v>
      </c>
      <c r="E204" s="38"/>
      <c r="F204" s="224">
        <f>F206</f>
        <v>0</v>
      </c>
    </row>
    <row r="205" spans="1:6" ht="47.25" hidden="1" x14ac:dyDescent="0.25">
      <c r="A205" s="41" t="s">
        <v>270</v>
      </c>
      <c r="B205" s="28" t="s">
        <v>254</v>
      </c>
      <c r="C205" s="28" t="s">
        <v>180</v>
      </c>
      <c r="D205" s="34" t="s">
        <v>271</v>
      </c>
      <c r="E205" s="38"/>
      <c r="F205" s="224">
        <f>F206</f>
        <v>0</v>
      </c>
    </row>
    <row r="206" spans="1:6" ht="63" hidden="1" x14ac:dyDescent="0.25">
      <c r="A206" s="36" t="s">
        <v>97</v>
      </c>
      <c r="B206" s="28" t="s">
        <v>254</v>
      </c>
      <c r="C206" s="28" t="s">
        <v>180</v>
      </c>
      <c r="D206" s="34" t="s">
        <v>271</v>
      </c>
      <c r="E206" s="34" t="s">
        <v>110</v>
      </c>
      <c r="F206" s="224">
        <v>0</v>
      </c>
    </row>
    <row r="207" spans="1:6" ht="110.25" x14ac:dyDescent="0.25">
      <c r="A207" s="41" t="s">
        <v>502</v>
      </c>
      <c r="B207" s="28" t="s">
        <v>254</v>
      </c>
      <c r="C207" s="28" t="s">
        <v>180</v>
      </c>
      <c r="D207" s="34" t="s">
        <v>269</v>
      </c>
      <c r="E207" s="34"/>
      <c r="F207" s="224">
        <f>F208</f>
        <v>300</v>
      </c>
    </row>
    <row r="208" spans="1:6" ht="110.25" x14ac:dyDescent="0.25">
      <c r="A208" s="41" t="s">
        <v>503</v>
      </c>
      <c r="B208" s="28" t="s">
        <v>254</v>
      </c>
      <c r="C208" s="28" t="s">
        <v>180</v>
      </c>
      <c r="D208" s="34" t="s">
        <v>272</v>
      </c>
      <c r="E208" s="34"/>
      <c r="F208" s="224">
        <f>F209</f>
        <v>300</v>
      </c>
    </row>
    <row r="209" spans="1:6" ht="63" x14ac:dyDescent="0.25">
      <c r="A209" s="36" t="s">
        <v>97</v>
      </c>
      <c r="B209" s="28" t="s">
        <v>254</v>
      </c>
      <c r="C209" s="28" t="s">
        <v>180</v>
      </c>
      <c r="D209" s="34" t="s">
        <v>272</v>
      </c>
      <c r="E209" s="34" t="s">
        <v>110</v>
      </c>
      <c r="F209" s="224">
        <v>300</v>
      </c>
    </row>
    <row r="210" spans="1:6" ht="47.25" hidden="1" x14ac:dyDescent="0.25">
      <c r="A210" s="32" t="s">
        <v>273</v>
      </c>
      <c r="B210" s="29" t="s">
        <v>254</v>
      </c>
      <c r="C210" s="29" t="s">
        <v>180</v>
      </c>
      <c r="D210" s="38" t="s">
        <v>274</v>
      </c>
      <c r="E210" s="38"/>
      <c r="F210" s="225">
        <f>F213+F216</f>
        <v>0</v>
      </c>
    </row>
    <row r="211" spans="1:6" ht="78.75" hidden="1" x14ac:dyDescent="0.25">
      <c r="A211" s="41" t="s">
        <v>275</v>
      </c>
      <c r="B211" s="28" t="s">
        <v>254</v>
      </c>
      <c r="C211" s="28" t="s">
        <v>180</v>
      </c>
      <c r="D211" s="34" t="s">
        <v>276</v>
      </c>
      <c r="E211" s="34"/>
      <c r="F211" s="224">
        <f>F212</f>
        <v>0</v>
      </c>
    </row>
    <row r="212" spans="1:6" ht="63" hidden="1" x14ac:dyDescent="0.25">
      <c r="A212" s="41" t="s">
        <v>277</v>
      </c>
      <c r="B212" s="28" t="s">
        <v>254</v>
      </c>
      <c r="C212" s="28" t="s">
        <v>180</v>
      </c>
      <c r="D212" s="34" t="s">
        <v>278</v>
      </c>
      <c r="E212" s="34"/>
      <c r="F212" s="224">
        <f>F213</f>
        <v>0</v>
      </c>
    </row>
    <row r="213" spans="1:6" ht="63" hidden="1" x14ac:dyDescent="0.25">
      <c r="A213" s="36" t="s">
        <v>97</v>
      </c>
      <c r="B213" s="28" t="s">
        <v>254</v>
      </c>
      <c r="C213" s="28" t="s">
        <v>180</v>
      </c>
      <c r="D213" s="34" t="s">
        <v>278</v>
      </c>
      <c r="E213" s="34" t="s">
        <v>110</v>
      </c>
      <c r="F213" s="224">
        <v>0</v>
      </c>
    </row>
    <row r="214" spans="1:6" ht="63" hidden="1" x14ac:dyDescent="0.25">
      <c r="A214" s="41" t="s">
        <v>279</v>
      </c>
      <c r="B214" s="28" t="s">
        <v>254</v>
      </c>
      <c r="C214" s="28" t="s">
        <v>180</v>
      </c>
      <c r="D214" s="34" t="s">
        <v>280</v>
      </c>
      <c r="E214" s="34"/>
      <c r="F214" s="224">
        <f>F215</f>
        <v>0</v>
      </c>
    </row>
    <row r="215" spans="1:6" ht="47.25" hidden="1" x14ac:dyDescent="0.25">
      <c r="A215" s="41" t="s">
        <v>281</v>
      </c>
      <c r="B215" s="28" t="s">
        <v>254</v>
      </c>
      <c r="C215" s="28" t="s">
        <v>180</v>
      </c>
      <c r="D215" s="34" t="s">
        <v>280</v>
      </c>
      <c r="E215" s="34"/>
      <c r="F215" s="224">
        <f>F216</f>
        <v>0</v>
      </c>
    </row>
    <row r="216" spans="1:6" ht="63" hidden="1" x14ac:dyDescent="0.25">
      <c r="A216" s="36" t="s">
        <v>97</v>
      </c>
      <c r="B216" s="28" t="s">
        <v>254</v>
      </c>
      <c r="C216" s="28" t="s">
        <v>180</v>
      </c>
      <c r="D216" s="34" t="s">
        <v>280</v>
      </c>
      <c r="E216" s="34" t="s">
        <v>110</v>
      </c>
      <c r="F216" s="224">
        <v>0</v>
      </c>
    </row>
    <row r="217" spans="1:6" ht="47.25" x14ac:dyDescent="0.25">
      <c r="A217" s="32" t="s">
        <v>487</v>
      </c>
      <c r="B217" s="29" t="s">
        <v>254</v>
      </c>
      <c r="C217" s="29" t="s">
        <v>180</v>
      </c>
      <c r="D217" s="38" t="s">
        <v>274</v>
      </c>
      <c r="E217" s="38"/>
      <c r="F217" s="225">
        <f>F223+F226</f>
        <v>99</v>
      </c>
    </row>
    <row r="218" spans="1:6" ht="63" hidden="1" x14ac:dyDescent="0.25">
      <c r="A218" s="41" t="s">
        <v>282</v>
      </c>
      <c r="B218" s="28" t="s">
        <v>254</v>
      </c>
      <c r="C218" s="28" t="s">
        <v>180</v>
      </c>
      <c r="D218" s="34" t="s">
        <v>283</v>
      </c>
      <c r="E218" s="34"/>
      <c r="F218" s="224">
        <f>F219</f>
        <v>0</v>
      </c>
    </row>
    <row r="219" spans="1:6" ht="47.25" hidden="1" x14ac:dyDescent="0.25">
      <c r="A219" s="41" t="s">
        <v>284</v>
      </c>
      <c r="B219" s="29" t="s">
        <v>254</v>
      </c>
      <c r="C219" s="29" t="s">
        <v>180</v>
      </c>
      <c r="D219" s="34" t="s">
        <v>285</v>
      </c>
      <c r="E219" s="34"/>
      <c r="F219" s="224">
        <f>F220</f>
        <v>0</v>
      </c>
    </row>
    <row r="220" spans="1:6" ht="63" hidden="1" x14ac:dyDescent="0.25">
      <c r="A220" s="36" t="s">
        <v>97</v>
      </c>
      <c r="B220" s="28" t="s">
        <v>254</v>
      </c>
      <c r="C220" s="28" t="s">
        <v>180</v>
      </c>
      <c r="D220" s="34" t="s">
        <v>285</v>
      </c>
      <c r="E220" s="34" t="s">
        <v>110</v>
      </c>
      <c r="F220" s="224">
        <v>0</v>
      </c>
    </row>
    <row r="221" spans="1:6" ht="63" hidden="1" x14ac:dyDescent="0.25">
      <c r="A221" s="41" t="s">
        <v>282</v>
      </c>
      <c r="B221" s="28" t="s">
        <v>254</v>
      </c>
      <c r="C221" s="28" t="s">
        <v>180</v>
      </c>
      <c r="D221" s="34" t="s">
        <v>276</v>
      </c>
      <c r="E221" s="224"/>
      <c r="F221" s="224">
        <f>F222</f>
        <v>0</v>
      </c>
    </row>
    <row r="222" spans="1:6" ht="47.25" hidden="1" x14ac:dyDescent="0.25">
      <c r="A222" s="41" t="s">
        <v>284</v>
      </c>
      <c r="B222" s="28" t="s">
        <v>254</v>
      </c>
      <c r="C222" s="28" t="s">
        <v>180</v>
      </c>
      <c r="D222" s="34" t="s">
        <v>286</v>
      </c>
      <c r="E222" s="224"/>
      <c r="F222" s="224">
        <f>F223</f>
        <v>0</v>
      </c>
    </row>
    <row r="223" spans="1:6" ht="63" hidden="1" x14ac:dyDescent="0.25">
      <c r="A223" s="36" t="s">
        <v>97</v>
      </c>
      <c r="B223" s="28" t="s">
        <v>254</v>
      </c>
      <c r="C223" s="28" t="s">
        <v>180</v>
      </c>
      <c r="D223" s="34" t="s">
        <v>286</v>
      </c>
      <c r="E223" s="226">
        <v>240</v>
      </c>
      <c r="F223" s="224">
        <v>0</v>
      </c>
    </row>
    <row r="224" spans="1:6" ht="31.5" x14ac:dyDescent="0.25">
      <c r="A224" s="41" t="s">
        <v>505</v>
      </c>
      <c r="B224" s="28" t="s">
        <v>254</v>
      </c>
      <c r="C224" s="28" t="s">
        <v>180</v>
      </c>
      <c r="D224" s="34" t="s">
        <v>490</v>
      </c>
      <c r="E224" s="34"/>
      <c r="F224" s="224">
        <f>F225</f>
        <v>99</v>
      </c>
    </row>
    <row r="225" spans="1:10" x14ac:dyDescent="0.25">
      <c r="A225" s="41" t="s">
        <v>504</v>
      </c>
      <c r="B225" s="28" t="s">
        <v>254</v>
      </c>
      <c r="C225" s="28" t="s">
        <v>180</v>
      </c>
      <c r="D225" s="34" t="s">
        <v>490</v>
      </c>
      <c r="E225" s="34"/>
      <c r="F225" s="224">
        <f>F226</f>
        <v>99</v>
      </c>
    </row>
    <row r="226" spans="1:10" ht="63" x14ac:dyDescent="0.25">
      <c r="A226" s="36" t="s">
        <v>97</v>
      </c>
      <c r="B226" s="28" t="s">
        <v>254</v>
      </c>
      <c r="C226" s="28" t="s">
        <v>180</v>
      </c>
      <c r="D226" s="34" t="s">
        <v>490</v>
      </c>
      <c r="E226" s="34" t="s">
        <v>110</v>
      </c>
      <c r="F226" s="224">
        <v>99</v>
      </c>
    </row>
    <row r="227" spans="1:10" x14ac:dyDescent="0.25">
      <c r="A227" s="149" t="s">
        <v>51</v>
      </c>
      <c r="B227" s="38" t="s">
        <v>254</v>
      </c>
      <c r="C227" s="38" t="s">
        <v>90</v>
      </c>
      <c r="D227" s="38"/>
      <c r="E227" s="38"/>
      <c r="F227" s="40">
        <f>F228+F239+F250+F254+F263+F272+F260</f>
        <v>2961</v>
      </c>
    </row>
    <row r="228" spans="1:10" ht="47.25" x14ac:dyDescent="0.25">
      <c r="A228" s="144" t="s">
        <v>123</v>
      </c>
      <c r="B228" s="38" t="s">
        <v>254</v>
      </c>
      <c r="C228" s="38" t="s">
        <v>90</v>
      </c>
      <c r="D228" s="38" t="s">
        <v>124</v>
      </c>
      <c r="E228" s="38"/>
      <c r="F228" s="40">
        <f>F232+F234</f>
        <v>2250</v>
      </c>
    </row>
    <row r="229" spans="1:10" x14ac:dyDescent="0.25">
      <c r="A229" s="144" t="s">
        <v>125</v>
      </c>
      <c r="B229" s="34" t="s">
        <v>254</v>
      </c>
      <c r="C229" s="34" t="s">
        <v>90</v>
      </c>
      <c r="D229" s="34" t="s">
        <v>126</v>
      </c>
      <c r="E229" s="38"/>
      <c r="F229" s="44">
        <f>F231</f>
        <v>1750</v>
      </c>
    </row>
    <row r="230" spans="1:10" x14ac:dyDescent="0.25">
      <c r="A230" s="144" t="s">
        <v>125</v>
      </c>
      <c r="B230" s="34" t="s">
        <v>254</v>
      </c>
      <c r="C230" s="34" t="s">
        <v>90</v>
      </c>
      <c r="D230" s="34" t="s">
        <v>138</v>
      </c>
      <c r="E230" s="38"/>
      <c r="F230" s="44">
        <f>F231</f>
        <v>1750</v>
      </c>
    </row>
    <row r="231" spans="1:10" x14ac:dyDescent="0.25">
      <c r="A231" s="41" t="s">
        <v>287</v>
      </c>
      <c r="B231" s="34" t="s">
        <v>254</v>
      </c>
      <c r="C231" s="34" t="s">
        <v>90</v>
      </c>
      <c r="D231" s="34" t="s">
        <v>288</v>
      </c>
      <c r="E231" s="34"/>
      <c r="F231" s="44">
        <f>F232</f>
        <v>1750</v>
      </c>
    </row>
    <row r="232" spans="1:10" ht="63" x14ac:dyDescent="0.25">
      <c r="A232" s="36" t="s">
        <v>97</v>
      </c>
      <c r="B232" s="34" t="s">
        <v>254</v>
      </c>
      <c r="C232" s="34" t="s">
        <v>90</v>
      </c>
      <c r="D232" s="34" t="s">
        <v>288</v>
      </c>
      <c r="E232" s="34" t="s">
        <v>110</v>
      </c>
      <c r="F232" s="44">
        <v>1750</v>
      </c>
    </row>
    <row r="233" spans="1:10" ht="31.5" x14ac:dyDescent="0.25">
      <c r="A233" s="36" t="s">
        <v>289</v>
      </c>
      <c r="B233" s="34" t="s">
        <v>254</v>
      </c>
      <c r="C233" s="34" t="s">
        <v>90</v>
      </c>
      <c r="D233" s="34" t="s">
        <v>290</v>
      </c>
      <c r="E233" s="34"/>
      <c r="F233" s="44">
        <f>F234</f>
        <v>500</v>
      </c>
    </row>
    <row r="234" spans="1:10" ht="63" x14ac:dyDescent="0.25">
      <c r="A234" s="36" t="s">
        <v>97</v>
      </c>
      <c r="B234" s="34" t="s">
        <v>254</v>
      </c>
      <c r="C234" s="34" t="s">
        <v>90</v>
      </c>
      <c r="D234" s="34" t="s">
        <v>290</v>
      </c>
      <c r="E234" s="34" t="s">
        <v>110</v>
      </c>
      <c r="F234" s="44">
        <v>500</v>
      </c>
    </row>
    <row r="235" spans="1:10" ht="47.25" x14ac:dyDescent="0.25">
      <c r="A235" s="31" t="s">
        <v>291</v>
      </c>
      <c r="B235" s="38" t="s">
        <v>254</v>
      </c>
      <c r="C235" s="38" t="s">
        <v>90</v>
      </c>
      <c r="D235" s="38" t="s">
        <v>292</v>
      </c>
      <c r="E235" s="38"/>
      <c r="F235" s="40">
        <f>F239+F243+F246+F250+F254</f>
        <v>550</v>
      </c>
      <c r="J235" s="146"/>
    </row>
    <row r="236" spans="1:10" ht="31.5" x14ac:dyDescent="0.25">
      <c r="A236" s="32" t="s">
        <v>293</v>
      </c>
      <c r="B236" s="38" t="s">
        <v>254</v>
      </c>
      <c r="C236" s="38" t="s">
        <v>90</v>
      </c>
      <c r="D236" s="38" t="s">
        <v>294</v>
      </c>
      <c r="E236" s="38"/>
      <c r="F236" s="40">
        <f>F239</f>
        <v>300</v>
      </c>
    </row>
    <row r="237" spans="1:10" ht="47.25" x14ac:dyDescent="0.25">
      <c r="A237" s="41" t="s">
        <v>295</v>
      </c>
      <c r="B237" s="34" t="s">
        <v>254</v>
      </c>
      <c r="C237" s="34" t="s">
        <v>90</v>
      </c>
      <c r="D237" s="34" t="s">
        <v>296</v>
      </c>
      <c r="E237" s="34"/>
      <c r="F237" s="44">
        <f>F238</f>
        <v>300</v>
      </c>
    </row>
    <row r="238" spans="1:10" ht="31.5" x14ac:dyDescent="0.25">
      <c r="A238" s="41" t="s">
        <v>297</v>
      </c>
      <c r="B238" s="34" t="s">
        <v>254</v>
      </c>
      <c r="C238" s="34" t="s">
        <v>90</v>
      </c>
      <c r="D238" s="34" t="s">
        <v>298</v>
      </c>
      <c r="E238" s="34"/>
      <c r="F238" s="44">
        <f>F239</f>
        <v>300</v>
      </c>
    </row>
    <row r="239" spans="1:10" ht="63" x14ac:dyDescent="0.25">
      <c r="A239" s="36" t="s">
        <v>97</v>
      </c>
      <c r="B239" s="34" t="s">
        <v>254</v>
      </c>
      <c r="C239" s="34" t="s">
        <v>90</v>
      </c>
      <c r="D239" s="34" t="s">
        <v>298</v>
      </c>
      <c r="E239" s="34" t="s">
        <v>110</v>
      </c>
      <c r="F239" s="44">
        <v>300</v>
      </c>
    </row>
    <row r="240" spans="1:10" ht="47.25" hidden="1" x14ac:dyDescent="0.25">
      <c r="A240" s="32" t="s">
        <v>299</v>
      </c>
      <c r="B240" s="38" t="s">
        <v>254</v>
      </c>
      <c r="C240" s="38" t="s">
        <v>90</v>
      </c>
      <c r="D240" s="39" t="s">
        <v>300</v>
      </c>
      <c r="E240" s="39"/>
      <c r="F240" s="40">
        <f>F243+F246</f>
        <v>0</v>
      </c>
    </row>
    <row r="241" spans="1:6" ht="47.25" hidden="1" x14ac:dyDescent="0.25">
      <c r="A241" s="41" t="s">
        <v>301</v>
      </c>
      <c r="B241" s="34" t="s">
        <v>254</v>
      </c>
      <c r="C241" s="34" t="s">
        <v>90</v>
      </c>
      <c r="D241" s="43" t="s">
        <v>302</v>
      </c>
      <c r="E241" s="43"/>
      <c r="F241" s="44">
        <f>F242</f>
        <v>0</v>
      </c>
    </row>
    <row r="242" spans="1:6" ht="31.5" hidden="1" x14ac:dyDescent="0.25">
      <c r="A242" s="36" t="s">
        <v>303</v>
      </c>
      <c r="B242" s="34" t="s">
        <v>254</v>
      </c>
      <c r="C242" s="34" t="s">
        <v>90</v>
      </c>
      <c r="D242" s="43" t="s">
        <v>304</v>
      </c>
      <c r="E242" s="43"/>
      <c r="F242" s="44">
        <f>F243</f>
        <v>0</v>
      </c>
    </row>
    <row r="243" spans="1:6" ht="63" hidden="1" x14ac:dyDescent="0.25">
      <c r="A243" s="36" t="s">
        <v>97</v>
      </c>
      <c r="B243" s="34" t="s">
        <v>254</v>
      </c>
      <c r="C243" s="34" t="s">
        <v>90</v>
      </c>
      <c r="D243" s="43" t="s">
        <v>304</v>
      </c>
      <c r="E243" s="43">
        <v>240</v>
      </c>
      <c r="F243" s="44">
        <v>0</v>
      </c>
    </row>
    <row r="244" spans="1:6" ht="78.75" hidden="1" x14ac:dyDescent="0.25">
      <c r="A244" s="41" t="s">
        <v>305</v>
      </c>
      <c r="B244" s="34" t="s">
        <v>254</v>
      </c>
      <c r="C244" s="34" t="s">
        <v>90</v>
      </c>
      <c r="D244" s="43" t="s">
        <v>306</v>
      </c>
      <c r="E244" s="43"/>
      <c r="F244" s="44">
        <f>F245</f>
        <v>0</v>
      </c>
    </row>
    <row r="245" spans="1:6" ht="63" hidden="1" x14ac:dyDescent="0.25">
      <c r="A245" s="36" t="s">
        <v>307</v>
      </c>
      <c r="B245" s="34" t="s">
        <v>254</v>
      </c>
      <c r="C245" s="34" t="s">
        <v>90</v>
      </c>
      <c r="D245" s="43" t="s">
        <v>308</v>
      </c>
      <c r="E245" s="43"/>
      <c r="F245" s="44">
        <f>F246</f>
        <v>0</v>
      </c>
    </row>
    <row r="246" spans="1:6" ht="63" hidden="1" x14ac:dyDescent="0.25">
      <c r="A246" s="36" t="s">
        <v>97</v>
      </c>
      <c r="B246" s="34" t="s">
        <v>254</v>
      </c>
      <c r="C246" s="34" t="s">
        <v>90</v>
      </c>
      <c r="D246" s="43" t="s">
        <v>308</v>
      </c>
      <c r="E246" s="43">
        <v>240</v>
      </c>
      <c r="F246" s="44">
        <v>0</v>
      </c>
    </row>
    <row r="247" spans="1:6" ht="47.25" x14ac:dyDescent="0.25">
      <c r="A247" s="32" t="s">
        <v>299</v>
      </c>
      <c r="B247" s="38" t="s">
        <v>254</v>
      </c>
      <c r="C247" s="38" t="s">
        <v>90</v>
      </c>
      <c r="D247" s="39" t="s">
        <v>300</v>
      </c>
      <c r="E247" s="39"/>
      <c r="F247" s="40">
        <f>F250+F257</f>
        <v>200</v>
      </c>
    </row>
    <row r="248" spans="1:6" ht="173.25" x14ac:dyDescent="0.25">
      <c r="A248" s="41" t="s">
        <v>481</v>
      </c>
      <c r="B248" s="34" t="s">
        <v>254</v>
      </c>
      <c r="C248" s="34" t="s">
        <v>90</v>
      </c>
      <c r="D248" s="43" t="s">
        <v>302</v>
      </c>
      <c r="E248" s="43"/>
      <c r="F248" s="44">
        <f>F249</f>
        <v>200</v>
      </c>
    </row>
    <row r="249" spans="1:6" ht="157.5" x14ac:dyDescent="0.25">
      <c r="A249" s="41" t="s">
        <v>482</v>
      </c>
      <c r="B249" s="34" t="s">
        <v>254</v>
      </c>
      <c r="C249" s="34" t="s">
        <v>90</v>
      </c>
      <c r="D249" s="43" t="s">
        <v>491</v>
      </c>
      <c r="E249" s="43"/>
      <c r="F249" s="44">
        <f>F250</f>
        <v>200</v>
      </c>
    </row>
    <row r="250" spans="1:6" ht="63" x14ac:dyDescent="0.25">
      <c r="A250" s="36" t="s">
        <v>97</v>
      </c>
      <c r="B250" s="34" t="s">
        <v>254</v>
      </c>
      <c r="C250" s="34" t="s">
        <v>90</v>
      </c>
      <c r="D250" s="43" t="s">
        <v>491</v>
      </c>
      <c r="E250" s="43">
        <v>240</v>
      </c>
      <c r="F250" s="44">
        <v>200</v>
      </c>
    </row>
    <row r="251" spans="1:6" ht="31.5" x14ac:dyDescent="0.25">
      <c r="A251" s="32" t="s">
        <v>477</v>
      </c>
      <c r="B251" s="38" t="s">
        <v>254</v>
      </c>
      <c r="C251" s="38" t="s">
        <v>90</v>
      </c>
      <c r="D251" s="39" t="s">
        <v>492</v>
      </c>
      <c r="E251" s="39"/>
      <c r="F251" s="40">
        <f>F254+F257</f>
        <v>50</v>
      </c>
    </row>
    <row r="252" spans="1:6" ht="110.25" x14ac:dyDescent="0.25">
      <c r="A252" s="41" t="s">
        <v>479</v>
      </c>
      <c r="B252" s="34" t="s">
        <v>254</v>
      </c>
      <c r="C252" s="34" t="s">
        <v>90</v>
      </c>
      <c r="D252" s="43" t="s">
        <v>493</v>
      </c>
      <c r="E252" s="43"/>
      <c r="F252" s="44">
        <f>F253</f>
        <v>50</v>
      </c>
    </row>
    <row r="253" spans="1:6" ht="94.5" x14ac:dyDescent="0.25">
      <c r="A253" s="41" t="s">
        <v>480</v>
      </c>
      <c r="B253" s="34" t="s">
        <v>254</v>
      </c>
      <c r="C253" s="34" t="s">
        <v>90</v>
      </c>
      <c r="D253" s="43" t="s">
        <v>494</v>
      </c>
      <c r="E253" s="43"/>
      <c r="F253" s="44">
        <f>F254</f>
        <v>50</v>
      </c>
    </row>
    <row r="254" spans="1:6" ht="63" x14ac:dyDescent="0.25">
      <c r="A254" s="36" t="s">
        <v>97</v>
      </c>
      <c r="B254" s="34" t="s">
        <v>254</v>
      </c>
      <c r="C254" s="34" t="s">
        <v>90</v>
      </c>
      <c r="D254" s="43" t="s">
        <v>494</v>
      </c>
      <c r="E254" s="43">
        <v>240</v>
      </c>
      <c r="F254" s="44">
        <v>50</v>
      </c>
    </row>
    <row r="255" spans="1:6" ht="126" x14ac:dyDescent="0.25">
      <c r="A255" s="31" t="s">
        <v>309</v>
      </c>
      <c r="B255" s="38" t="s">
        <v>254</v>
      </c>
      <c r="C255" s="38" t="s">
        <v>90</v>
      </c>
      <c r="D255" s="39" t="s">
        <v>310</v>
      </c>
      <c r="E255" s="39"/>
      <c r="F255" s="40">
        <f>F256</f>
        <v>106</v>
      </c>
    </row>
    <row r="256" spans="1:6" ht="126" x14ac:dyDescent="0.25">
      <c r="A256" s="41" t="s">
        <v>517</v>
      </c>
      <c r="B256" s="34" t="s">
        <v>254</v>
      </c>
      <c r="C256" s="34" t="s">
        <v>90</v>
      </c>
      <c r="D256" s="43" t="s">
        <v>311</v>
      </c>
      <c r="E256" s="43"/>
      <c r="F256" s="44">
        <f>F260+F263</f>
        <v>106</v>
      </c>
    </row>
    <row r="257" spans="1:6" ht="31.5" hidden="1" x14ac:dyDescent="0.25">
      <c r="A257" s="41" t="s">
        <v>312</v>
      </c>
      <c r="B257" s="34" t="s">
        <v>254</v>
      </c>
      <c r="C257" s="34" t="s">
        <v>90</v>
      </c>
      <c r="D257" s="43" t="s">
        <v>313</v>
      </c>
      <c r="E257" s="43"/>
      <c r="F257" s="44">
        <f>F258</f>
        <v>0</v>
      </c>
    </row>
    <row r="258" spans="1:6" ht="63" hidden="1" x14ac:dyDescent="0.25">
      <c r="A258" s="36" t="s">
        <v>97</v>
      </c>
      <c r="B258" s="34" t="s">
        <v>254</v>
      </c>
      <c r="C258" s="34" t="s">
        <v>90</v>
      </c>
      <c r="D258" s="43" t="s">
        <v>313</v>
      </c>
      <c r="E258" s="43">
        <v>240</v>
      </c>
      <c r="F258" s="44">
        <v>0</v>
      </c>
    </row>
    <row r="259" spans="1:6" ht="94.5" x14ac:dyDescent="0.25">
      <c r="A259" s="150" t="s">
        <v>518</v>
      </c>
      <c r="B259" s="34" t="s">
        <v>254</v>
      </c>
      <c r="C259" s="34" t="s">
        <v>90</v>
      </c>
      <c r="D259" s="43" t="s">
        <v>314</v>
      </c>
      <c r="E259" s="43"/>
      <c r="F259" s="44">
        <f>F260</f>
        <v>79</v>
      </c>
    </row>
    <row r="260" spans="1:6" ht="63" x14ac:dyDescent="0.25">
      <c r="A260" s="152" t="s">
        <v>97</v>
      </c>
      <c r="B260" s="34" t="s">
        <v>254</v>
      </c>
      <c r="C260" s="34" t="s">
        <v>90</v>
      </c>
      <c r="D260" s="43" t="s">
        <v>314</v>
      </c>
      <c r="E260" s="43">
        <v>240</v>
      </c>
      <c r="F260" s="44">
        <v>79</v>
      </c>
    </row>
    <row r="261" spans="1:6" ht="94.5" x14ac:dyDescent="0.25">
      <c r="A261" s="152" t="s">
        <v>519</v>
      </c>
      <c r="B261" s="34" t="s">
        <v>254</v>
      </c>
      <c r="C261" s="34" t="s">
        <v>90</v>
      </c>
      <c r="D261" s="43" t="s">
        <v>521</v>
      </c>
      <c r="E261" s="43"/>
      <c r="F261" s="44">
        <f>F262</f>
        <v>27</v>
      </c>
    </row>
    <row r="262" spans="1:6" ht="63" x14ac:dyDescent="0.25">
      <c r="A262" s="150" t="s">
        <v>520</v>
      </c>
      <c r="B262" s="34" t="s">
        <v>254</v>
      </c>
      <c r="C262" s="34" t="s">
        <v>90</v>
      </c>
      <c r="D262" s="43" t="s">
        <v>521</v>
      </c>
      <c r="E262" s="43"/>
      <c r="F262" s="44">
        <f>F263</f>
        <v>27</v>
      </c>
    </row>
    <row r="263" spans="1:6" ht="63" x14ac:dyDescent="0.25">
      <c r="A263" s="152" t="s">
        <v>97</v>
      </c>
      <c r="B263" s="34" t="s">
        <v>254</v>
      </c>
      <c r="C263" s="34" t="s">
        <v>90</v>
      </c>
      <c r="D263" s="43" t="s">
        <v>521</v>
      </c>
      <c r="E263" s="43">
        <v>240</v>
      </c>
      <c r="F263" s="44">
        <v>27</v>
      </c>
    </row>
    <row r="264" spans="1:6" ht="173.25" hidden="1" x14ac:dyDescent="0.25">
      <c r="A264" s="153" t="s">
        <v>227</v>
      </c>
      <c r="B264" s="34" t="s">
        <v>254</v>
      </c>
      <c r="C264" s="34" t="s">
        <v>90</v>
      </c>
      <c r="D264" s="39" t="s">
        <v>228</v>
      </c>
      <c r="E264" s="39"/>
      <c r="F264" s="40">
        <f>F265</f>
        <v>0</v>
      </c>
    </row>
    <row r="265" spans="1:6" ht="173.25" hidden="1" x14ac:dyDescent="0.25">
      <c r="A265" s="151" t="s">
        <v>229</v>
      </c>
      <c r="B265" s="34" t="s">
        <v>254</v>
      </c>
      <c r="C265" s="34" t="s">
        <v>90</v>
      </c>
      <c r="D265" s="39" t="s">
        <v>230</v>
      </c>
      <c r="E265" s="39"/>
      <c r="F265" s="40">
        <f>F266</f>
        <v>0</v>
      </c>
    </row>
    <row r="266" spans="1:6" ht="157.5" hidden="1" x14ac:dyDescent="0.25">
      <c r="A266" s="152" t="s">
        <v>231</v>
      </c>
      <c r="B266" s="34" t="s">
        <v>254</v>
      </c>
      <c r="C266" s="34" t="s">
        <v>90</v>
      </c>
      <c r="D266" s="43" t="s">
        <v>232</v>
      </c>
      <c r="E266" s="43"/>
      <c r="F266" s="44">
        <f>F267</f>
        <v>0</v>
      </c>
    </row>
    <row r="267" spans="1:6" ht="157.5" hidden="1" x14ac:dyDescent="0.25">
      <c r="A267" s="152" t="s">
        <v>233</v>
      </c>
      <c r="B267" s="34" t="s">
        <v>254</v>
      </c>
      <c r="C267" s="34" t="s">
        <v>90</v>
      </c>
      <c r="D267" s="43" t="s">
        <v>234</v>
      </c>
      <c r="E267" s="43"/>
      <c r="F267" s="44">
        <f>F268</f>
        <v>0</v>
      </c>
    </row>
    <row r="268" spans="1:6" ht="63" hidden="1" x14ac:dyDescent="0.25">
      <c r="A268" s="152" t="s">
        <v>97</v>
      </c>
      <c r="B268" s="34" t="s">
        <v>254</v>
      </c>
      <c r="C268" s="34" t="s">
        <v>90</v>
      </c>
      <c r="D268" s="43" t="s">
        <v>234</v>
      </c>
      <c r="E268" s="43">
        <v>240</v>
      </c>
      <c r="F268" s="44">
        <v>0</v>
      </c>
    </row>
    <row r="269" spans="1:6" ht="189" x14ac:dyDescent="0.25">
      <c r="A269" s="153" t="s">
        <v>595</v>
      </c>
      <c r="B269" s="34" t="s">
        <v>254</v>
      </c>
      <c r="C269" s="34" t="s">
        <v>90</v>
      </c>
      <c r="D269" s="39" t="s">
        <v>468</v>
      </c>
      <c r="E269" s="39"/>
      <c r="F269" s="40">
        <f>F270</f>
        <v>55</v>
      </c>
    </row>
    <row r="270" spans="1:6" ht="173.25" x14ac:dyDescent="0.25">
      <c r="A270" s="36" t="s">
        <v>594</v>
      </c>
      <c r="B270" s="34" t="s">
        <v>254</v>
      </c>
      <c r="C270" s="34" t="s">
        <v>90</v>
      </c>
      <c r="D270" s="43" t="s">
        <v>591</v>
      </c>
      <c r="E270" s="43"/>
      <c r="F270" s="44">
        <f>F271+F274</f>
        <v>55</v>
      </c>
    </row>
    <row r="271" spans="1:6" ht="178.5" customHeight="1" x14ac:dyDescent="0.25">
      <c r="A271" s="36" t="s">
        <v>592</v>
      </c>
      <c r="B271" s="34" t="s">
        <v>254</v>
      </c>
      <c r="C271" s="34" t="s">
        <v>90</v>
      </c>
      <c r="D271" s="43" t="s">
        <v>593</v>
      </c>
      <c r="E271" s="43"/>
      <c r="F271" s="44">
        <f>F272</f>
        <v>55</v>
      </c>
    </row>
    <row r="272" spans="1:6" ht="63" x14ac:dyDescent="0.25">
      <c r="A272" s="36" t="s">
        <v>471</v>
      </c>
      <c r="B272" s="34" t="s">
        <v>254</v>
      </c>
      <c r="C272" s="34" t="s">
        <v>90</v>
      </c>
      <c r="D272" s="43" t="s">
        <v>593</v>
      </c>
      <c r="E272" s="43">
        <v>240</v>
      </c>
      <c r="F272" s="44">
        <v>55</v>
      </c>
    </row>
    <row r="273" spans="1:6" ht="204.75" x14ac:dyDescent="0.25">
      <c r="A273" s="36" t="s">
        <v>469</v>
      </c>
      <c r="B273" s="34" t="s">
        <v>254</v>
      </c>
      <c r="C273" s="34" t="s">
        <v>90</v>
      </c>
      <c r="D273" s="43" t="s">
        <v>470</v>
      </c>
      <c r="E273" s="43"/>
      <c r="F273" s="44">
        <f>F274</f>
        <v>0</v>
      </c>
    </row>
    <row r="274" spans="1:6" ht="63" x14ac:dyDescent="0.25">
      <c r="A274" s="36" t="s">
        <v>472</v>
      </c>
      <c r="B274" s="34" t="s">
        <v>254</v>
      </c>
      <c r="C274" s="34" t="s">
        <v>90</v>
      </c>
      <c r="D274" s="43" t="s">
        <v>470</v>
      </c>
      <c r="E274" s="43">
        <v>240</v>
      </c>
      <c r="F274" s="44">
        <v>0</v>
      </c>
    </row>
    <row r="275" spans="1:6" x14ac:dyDescent="0.25">
      <c r="A275" s="37" t="s">
        <v>315</v>
      </c>
      <c r="B275" s="38" t="s">
        <v>316</v>
      </c>
      <c r="C275" s="38" t="s">
        <v>89</v>
      </c>
      <c r="D275" s="39" t="s">
        <v>150</v>
      </c>
      <c r="E275" s="43"/>
      <c r="F275" s="40">
        <f>F279</f>
        <v>50</v>
      </c>
    </row>
    <row r="276" spans="1:6" ht="31.5" x14ac:dyDescent="0.25">
      <c r="A276" s="149" t="s">
        <v>55</v>
      </c>
      <c r="B276" s="34" t="s">
        <v>316</v>
      </c>
      <c r="C276" s="34" t="s">
        <v>316</v>
      </c>
      <c r="D276" s="43" t="s">
        <v>150</v>
      </c>
      <c r="E276" s="43"/>
      <c r="F276" s="44">
        <f>F277</f>
        <v>50</v>
      </c>
    </row>
    <row r="277" spans="1:6" ht="63" x14ac:dyDescent="0.25">
      <c r="A277" s="36" t="s">
        <v>588</v>
      </c>
      <c r="B277" s="34" t="s">
        <v>316</v>
      </c>
      <c r="C277" s="34" t="s">
        <v>316</v>
      </c>
      <c r="D277" s="43" t="s">
        <v>154</v>
      </c>
      <c r="E277" s="43"/>
      <c r="F277" s="44">
        <f>F278</f>
        <v>50</v>
      </c>
    </row>
    <row r="278" spans="1:6" ht="47.25" x14ac:dyDescent="0.25">
      <c r="A278" s="36" t="s">
        <v>589</v>
      </c>
      <c r="B278" s="34" t="s">
        <v>316</v>
      </c>
      <c r="C278" s="34" t="s">
        <v>316</v>
      </c>
      <c r="D278" s="43" t="s">
        <v>317</v>
      </c>
      <c r="E278" s="43"/>
      <c r="F278" s="44">
        <f>F279</f>
        <v>50</v>
      </c>
    </row>
    <row r="279" spans="1:6" ht="63" x14ac:dyDescent="0.25">
      <c r="A279" s="36" t="s">
        <v>97</v>
      </c>
      <c r="B279" s="34" t="s">
        <v>316</v>
      </c>
      <c r="C279" s="34" t="s">
        <v>316</v>
      </c>
      <c r="D279" s="43" t="s">
        <v>317</v>
      </c>
      <c r="E279" s="43">
        <v>610</v>
      </c>
      <c r="F279" s="44">
        <v>50</v>
      </c>
    </row>
    <row r="280" spans="1:6" ht="31.5" x14ac:dyDescent="0.25">
      <c r="A280" s="37" t="s">
        <v>318</v>
      </c>
      <c r="B280" s="38" t="s">
        <v>319</v>
      </c>
      <c r="C280" s="38" t="s">
        <v>89</v>
      </c>
      <c r="D280" s="39"/>
      <c r="E280" s="39"/>
      <c r="F280" s="40">
        <f>F281</f>
        <v>5706</v>
      </c>
    </row>
    <row r="281" spans="1:6" x14ac:dyDescent="0.25">
      <c r="A281" s="149" t="s">
        <v>59</v>
      </c>
      <c r="B281" s="34" t="s">
        <v>319</v>
      </c>
      <c r="C281" s="34" t="s">
        <v>88</v>
      </c>
      <c r="D281" s="43"/>
      <c r="E281" s="43"/>
      <c r="F281" s="44">
        <f>F282+F300</f>
        <v>5706</v>
      </c>
    </row>
    <row r="282" spans="1:6" ht="63" x14ac:dyDescent="0.25">
      <c r="A282" s="31" t="s">
        <v>320</v>
      </c>
      <c r="B282" s="34" t="s">
        <v>319</v>
      </c>
      <c r="C282" s="34" t="s">
        <v>88</v>
      </c>
      <c r="D282" s="43" t="s">
        <v>321</v>
      </c>
      <c r="E282" s="43"/>
      <c r="F282" s="44">
        <f>F283</f>
        <v>5506</v>
      </c>
    </row>
    <row r="283" spans="1:6" ht="63" x14ac:dyDescent="0.25">
      <c r="A283" s="32" t="s">
        <v>322</v>
      </c>
      <c r="B283" s="34" t="s">
        <v>319</v>
      </c>
      <c r="C283" s="34" t="s">
        <v>88</v>
      </c>
      <c r="D283" s="43" t="s">
        <v>323</v>
      </c>
      <c r="E283" s="43"/>
      <c r="F283" s="44">
        <f>F286+F290+F293</f>
        <v>5506</v>
      </c>
    </row>
    <row r="284" spans="1:6" ht="63" x14ac:dyDescent="0.25">
      <c r="A284" s="41" t="s">
        <v>508</v>
      </c>
      <c r="B284" s="34" t="s">
        <v>319</v>
      </c>
      <c r="C284" s="34" t="s">
        <v>88</v>
      </c>
      <c r="D284" s="43" t="s">
        <v>324</v>
      </c>
      <c r="E284" s="43"/>
      <c r="F284" s="44">
        <f>F285</f>
        <v>4576</v>
      </c>
    </row>
    <row r="285" spans="1:6" ht="47.25" x14ac:dyDescent="0.25">
      <c r="A285" s="36" t="s">
        <v>325</v>
      </c>
      <c r="B285" s="34" t="s">
        <v>319</v>
      </c>
      <c r="C285" s="34" t="s">
        <v>88</v>
      </c>
      <c r="D285" s="43" t="s">
        <v>326</v>
      </c>
      <c r="E285" s="43"/>
      <c r="F285" s="44">
        <f>F286</f>
        <v>4576</v>
      </c>
    </row>
    <row r="286" spans="1:6" ht="31.5" x14ac:dyDescent="0.25">
      <c r="A286" s="36" t="s">
        <v>327</v>
      </c>
      <c r="B286" s="34" t="s">
        <v>319</v>
      </c>
      <c r="C286" s="34" t="s">
        <v>88</v>
      </c>
      <c r="D286" s="43" t="s">
        <v>326</v>
      </c>
      <c r="E286" s="43">
        <v>610</v>
      </c>
      <c r="F286" s="44">
        <f>5041-465</f>
        <v>4576</v>
      </c>
    </row>
    <row r="287" spans="1:6" ht="78.75" x14ac:dyDescent="0.25">
      <c r="A287" s="227" t="s">
        <v>509</v>
      </c>
      <c r="B287" s="34" t="s">
        <v>319</v>
      </c>
      <c r="C287" s="34" t="s">
        <v>88</v>
      </c>
      <c r="D287" s="43" t="s">
        <v>530</v>
      </c>
      <c r="E287" s="43"/>
      <c r="F287" s="44">
        <f>F290+F293</f>
        <v>930</v>
      </c>
    </row>
    <row r="288" spans="1:6" ht="126" x14ac:dyDescent="0.25">
      <c r="A288" s="36" t="s">
        <v>624</v>
      </c>
      <c r="B288" s="34" t="s">
        <v>319</v>
      </c>
      <c r="C288" s="34" t="s">
        <v>88</v>
      </c>
      <c r="D288" s="43" t="s">
        <v>511</v>
      </c>
      <c r="E288" s="43"/>
      <c r="F288" s="44">
        <f>F290</f>
        <v>465</v>
      </c>
    </row>
    <row r="289" spans="1:6" ht="110.25" x14ac:dyDescent="0.25">
      <c r="A289" s="36" t="s">
        <v>625</v>
      </c>
      <c r="B289" s="34" t="s">
        <v>319</v>
      </c>
      <c r="C289" s="34" t="s">
        <v>88</v>
      </c>
      <c r="D289" s="43" t="s">
        <v>510</v>
      </c>
      <c r="E289" s="43"/>
      <c r="F289" s="44">
        <f>F290</f>
        <v>465</v>
      </c>
    </row>
    <row r="290" spans="1:6" ht="31.5" x14ac:dyDescent="0.25">
      <c r="A290" s="36" t="s">
        <v>327</v>
      </c>
      <c r="B290" s="34" t="s">
        <v>319</v>
      </c>
      <c r="C290" s="34" t="s">
        <v>88</v>
      </c>
      <c r="D290" s="43" t="s">
        <v>510</v>
      </c>
      <c r="E290" s="43">
        <v>610</v>
      </c>
      <c r="F290" s="44">
        <v>465</v>
      </c>
    </row>
    <row r="291" spans="1:6" ht="126" x14ac:dyDescent="0.25">
      <c r="A291" s="36" t="s">
        <v>627</v>
      </c>
      <c r="B291" s="34" t="s">
        <v>319</v>
      </c>
      <c r="C291" s="34" t="s">
        <v>88</v>
      </c>
      <c r="D291" s="43" t="s">
        <v>511</v>
      </c>
      <c r="E291" s="43"/>
      <c r="F291" s="44">
        <f>F293</f>
        <v>465</v>
      </c>
    </row>
    <row r="292" spans="1:6" ht="110.25" x14ac:dyDescent="0.25">
      <c r="A292" s="36" t="s">
        <v>626</v>
      </c>
      <c r="B292" s="34" t="s">
        <v>319</v>
      </c>
      <c r="C292" s="34" t="s">
        <v>88</v>
      </c>
      <c r="D292" s="43" t="s">
        <v>510</v>
      </c>
      <c r="E292" s="43"/>
      <c r="F292" s="44">
        <f>F293</f>
        <v>465</v>
      </c>
    </row>
    <row r="293" spans="1:6" ht="31.5" x14ac:dyDescent="0.25">
      <c r="A293" s="36" t="s">
        <v>327</v>
      </c>
      <c r="B293" s="34" t="s">
        <v>319</v>
      </c>
      <c r="C293" s="34" t="s">
        <v>88</v>
      </c>
      <c r="D293" s="43" t="s">
        <v>510</v>
      </c>
      <c r="E293" s="43">
        <v>610</v>
      </c>
      <c r="F293" s="44">
        <v>465</v>
      </c>
    </row>
    <row r="294" spans="1:6" ht="126" hidden="1" x14ac:dyDescent="0.25">
      <c r="A294" s="41" t="s">
        <v>328</v>
      </c>
      <c r="B294" s="34" t="s">
        <v>319</v>
      </c>
      <c r="C294" s="34" t="s">
        <v>88</v>
      </c>
      <c r="D294" s="43" t="s">
        <v>329</v>
      </c>
      <c r="E294" s="43"/>
      <c r="F294" s="44">
        <f>F295</f>
        <v>0</v>
      </c>
    </row>
    <row r="295" spans="1:6" ht="31.5" hidden="1" x14ac:dyDescent="0.25">
      <c r="A295" s="36" t="s">
        <v>327</v>
      </c>
      <c r="B295" s="34" t="s">
        <v>319</v>
      </c>
      <c r="C295" s="34" t="s">
        <v>88</v>
      </c>
      <c r="D295" s="43" t="s">
        <v>329</v>
      </c>
      <c r="E295" s="43">
        <v>610</v>
      </c>
      <c r="F295" s="44">
        <v>0</v>
      </c>
    </row>
    <row r="296" spans="1:6" ht="126" x14ac:dyDescent="0.25">
      <c r="A296" s="31" t="s">
        <v>524</v>
      </c>
      <c r="B296" s="34" t="s">
        <v>319</v>
      </c>
      <c r="C296" s="34" t="s">
        <v>88</v>
      </c>
      <c r="D296" s="43" t="s">
        <v>557</v>
      </c>
      <c r="E296" s="43"/>
      <c r="F296" s="44">
        <f>F297</f>
        <v>200</v>
      </c>
    </row>
    <row r="297" spans="1:6" ht="47.25" x14ac:dyDescent="0.25">
      <c r="A297" s="31" t="s">
        <v>523</v>
      </c>
      <c r="B297" s="34" t="s">
        <v>319</v>
      </c>
      <c r="C297" s="34" t="s">
        <v>88</v>
      </c>
      <c r="D297" s="43" t="s">
        <v>577</v>
      </c>
      <c r="E297" s="43"/>
      <c r="F297" s="44">
        <f>F298</f>
        <v>200</v>
      </c>
    </row>
    <row r="298" spans="1:6" ht="94.5" x14ac:dyDescent="0.25">
      <c r="A298" s="36" t="s">
        <v>522</v>
      </c>
      <c r="B298" s="34" t="s">
        <v>319</v>
      </c>
      <c r="C298" s="34" t="s">
        <v>88</v>
      </c>
      <c r="D298" s="43" t="s">
        <v>558</v>
      </c>
      <c r="E298" s="43"/>
      <c r="F298" s="44">
        <f>F299</f>
        <v>200</v>
      </c>
    </row>
    <row r="299" spans="1:6" ht="78.75" x14ac:dyDescent="0.25">
      <c r="A299" s="36" t="s">
        <v>525</v>
      </c>
      <c r="B299" s="34" t="s">
        <v>319</v>
      </c>
      <c r="C299" s="34" t="s">
        <v>88</v>
      </c>
      <c r="D299" s="43" t="s">
        <v>578</v>
      </c>
      <c r="E299" s="43"/>
      <c r="F299" s="44">
        <f>F300</f>
        <v>200</v>
      </c>
    </row>
    <row r="300" spans="1:6" ht="31.5" x14ac:dyDescent="0.25">
      <c r="A300" s="36" t="s">
        <v>327</v>
      </c>
      <c r="B300" s="34" t="s">
        <v>319</v>
      </c>
      <c r="C300" s="34" t="s">
        <v>88</v>
      </c>
      <c r="D300" s="43" t="s">
        <v>578</v>
      </c>
      <c r="E300" s="43">
        <v>610</v>
      </c>
      <c r="F300" s="44">
        <v>200</v>
      </c>
    </row>
    <row r="301" spans="1:6" x14ac:dyDescent="0.25">
      <c r="A301" s="149" t="s">
        <v>330</v>
      </c>
      <c r="B301" s="38" t="s">
        <v>187</v>
      </c>
      <c r="C301" s="38" t="s">
        <v>89</v>
      </c>
      <c r="D301" s="38"/>
      <c r="E301" s="38"/>
      <c r="F301" s="42">
        <f>F302+F314+F317</f>
        <v>2700.3</v>
      </c>
    </row>
    <row r="302" spans="1:6" ht="78.75" x14ac:dyDescent="0.25">
      <c r="A302" s="31" t="s">
        <v>331</v>
      </c>
      <c r="B302" s="38" t="s">
        <v>187</v>
      </c>
      <c r="C302" s="38" t="s">
        <v>88</v>
      </c>
      <c r="D302" s="38" t="s">
        <v>332</v>
      </c>
      <c r="E302" s="38"/>
      <c r="F302" s="42">
        <f>F306+F310</f>
        <v>2380.3000000000002</v>
      </c>
    </row>
    <row r="303" spans="1:6" ht="63" x14ac:dyDescent="0.25">
      <c r="A303" s="31" t="s">
        <v>333</v>
      </c>
      <c r="B303" s="38" t="s">
        <v>187</v>
      </c>
      <c r="C303" s="38" t="s">
        <v>88</v>
      </c>
      <c r="D303" s="38" t="s">
        <v>334</v>
      </c>
      <c r="E303" s="38"/>
      <c r="F303" s="42">
        <f>F304</f>
        <v>2380.3000000000002</v>
      </c>
    </row>
    <row r="304" spans="1:6" ht="78.75" x14ac:dyDescent="0.25">
      <c r="A304" s="41" t="s">
        <v>335</v>
      </c>
      <c r="B304" s="34" t="s">
        <v>187</v>
      </c>
      <c r="C304" s="34" t="s">
        <v>88</v>
      </c>
      <c r="D304" s="34" t="s">
        <v>336</v>
      </c>
      <c r="E304" s="38"/>
      <c r="F304" s="42">
        <f>F305</f>
        <v>2380.3000000000002</v>
      </c>
    </row>
    <row r="305" spans="1:6" ht="63" x14ac:dyDescent="0.25">
      <c r="A305" s="36" t="s">
        <v>337</v>
      </c>
      <c r="B305" s="34" t="s">
        <v>187</v>
      </c>
      <c r="C305" s="34" t="s">
        <v>88</v>
      </c>
      <c r="D305" s="34" t="s">
        <v>338</v>
      </c>
      <c r="E305" s="38"/>
      <c r="F305" s="42">
        <f>F306</f>
        <v>2380.3000000000002</v>
      </c>
    </row>
    <row r="306" spans="1:6" ht="47.25" x14ac:dyDescent="0.25">
      <c r="A306" s="36" t="s">
        <v>339</v>
      </c>
      <c r="B306" s="34" t="s">
        <v>187</v>
      </c>
      <c r="C306" s="34" t="s">
        <v>88</v>
      </c>
      <c r="D306" s="34" t="s">
        <v>338</v>
      </c>
      <c r="E306" s="34" t="s">
        <v>340</v>
      </c>
      <c r="F306" s="42">
        <v>2380.3000000000002</v>
      </c>
    </row>
    <row r="307" spans="1:6" ht="31.5" x14ac:dyDescent="0.25">
      <c r="A307" s="36" t="s">
        <v>65</v>
      </c>
      <c r="B307" s="34" t="s">
        <v>187</v>
      </c>
      <c r="C307" s="34" t="s">
        <v>90</v>
      </c>
      <c r="D307" s="34"/>
      <c r="E307" s="34"/>
      <c r="F307" s="42">
        <f>F311</f>
        <v>320</v>
      </c>
    </row>
    <row r="308" spans="1:6" ht="63" x14ac:dyDescent="0.25">
      <c r="A308" s="41" t="s">
        <v>341</v>
      </c>
      <c r="B308" s="34" t="s">
        <v>187</v>
      </c>
      <c r="C308" s="34" t="s">
        <v>90</v>
      </c>
      <c r="D308" s="34" t="s">
        <v>342</v>
      </c>
      <c r="E308" s="34"/>
      <c r="F308" s="35">
        <f>F309</f>
        <v>0</v>
      </c>
    </row>
    <row r="309" spans="1:6" ht="94.5" x14ac:dyDescent="0.25">
      <c r="A309" s="41" t="s">
        <v>343</v>
      </c>
      <c r="B309" s="34" t="s">
        <v>187</v>
      </c>
      <c r="C309" s="34" t="s">
        <v>90</v>
      </c>
      <c r="D309" s="34" t="s">
        <v>344</v>
      </c>
      <c r="E309" s="34"/>
      <c r="F309" s="35">
        <f>F310</f>
        <v>0</v>
      </c>
    </row>
    <row r="310" spans="1:6" ht="47.25" x14ac:dyDescent="0.25">
      <c r="A310" s="36" t="s">
        <v>339</v>
      </c>
      <c r="B310" s="34" t="s">
        <v>187</v>
      </c>
      <c r="C310" s="34" t="s">
        <v>90</v>
      </c>
      <c r="D310" s="34" t="s">
        <v>344</v>
      </c>
      <c r="E310" s="34" t="s">
        <v>340</v>
      </c>
      <c r="F310" s="35">
        <v>0</v>
      </c>
    </row>
    <row r="311" spans="1:6" ht="126" x14ac:dyDescent="0.25">
      <c r="A311" s="31" t="s">
        <v>345</v>
      </c>
      <c r="B311" s="38" t="s">
        <v>187</v>
      </c>
      <c r="C311" s="38" t="s">
        <v>90</v>
      </c>
      <c r="D311" s="38" t="s">
        <v>346</v>
      </c>
      <c r="E311" s="34"/>
      <c r="F311" s="42">
        <f>F314+F317</f>
        <v>320</v>
      </c>
    </row>
    <row r="312" spans="1:6" ht="31.5" x14ac:dyDescent="0.25">
      <c r="A312" s="41" t="s">
        <v>473</v>
      </c>
      <c r="B312" s="34" t="s">
        <v>187</v>
      </c>
      <c r="C312" s="34" t="s">
        <v>90</v>
      </c>
      <c r="D312" s="34" t="s">
        <v>475</v>
      </c>
      <c r="E312" s="34"/>
      <c r="F312" s="35">
        <f>F314</f>
        <v>100</v>
      </c>
    </row>
    <row r="313" spans="1:6" x14ac:dyDescent="0.25">
      <c r="A313" s="41" t="s">
        <v>474</v>
      </c>
      <c r="B313" s="34" t="s">
        <v>187</v>
      </c>
      <c r="C313" s="34" t="s">
        <v>90</v>
      </c>
      <c r="D313" s="34" t="s">
        <v>347</v>
      </c>
      <c r="E313" s="34"/>
      <c r="F313" s="35">
        <f>F314</f>
        <v>100</v>
      </c>
    </row>
    <row r="314" spans="1:6" ht="47.25" x14ac:dyDescent="0.25">
      <c r="A314" s="41" t="s">
        <v>348</v>
      </c>
      <c r="B314" s="34" t="s">
        <v>187</v>
      </c>
      <c r="C314" s="34" t="s">
        <v>90</v>
      </c>
      <c r="D314" s="34" t="s">
        <v>347</v>
      </c>
      <c r="E314" s="34" t="s">
        <v>340</v>
      </c>
      <c r="F314" s="35">
        <v>100</v>
      </c>
    </row>
    <row r="315" spans="1:6" ht="47.25" x14ac:dyDescent="0.25">
      <c r="A315" s="41" t="s">
        <v>526</v>
      </c>
      <c r="B315" s="34" t="s">
        <v>187</v>
      </c>
      <c r="C315" s="34" t="s">
        <v>90</v>
      </c>
      <c r="D315" s="34" t="s">
        <v>476</v>
      </c>
      <c r="E315" s="34"/>
      <c r="F315" s="35">
        <f>F316</f>
        <v>220</v>
      </c>
    </row>
    <row r="316" spans="1:6" ht="31.5" x14ac:dyDescent="0.25">
      <c r="A316" s="41" t="s">
        <v>527</v>
      </c>
      <c r="B316" s="34" t="s">
        <v>187</v>
      </c>
      <c r="C316" s="34" t="s">
        <v>90</v>
      </c>
      <c r="D316" s="34" t="s">
        <v>528</v>
      </c>
      <c r="E316" s="34"/>
      <c r="F316" s="35">
        <f>F317</f>
        <v>220</v>
      </c>
    </row>
    <row r="317" spans="1:6" ht="47.25" x14ac:dyDescent="0.25">
      <c r="A317" s="41" t="s">
        <v>348</v>
      </c>
      <c r="B317" s="34" t="s">
        <v>187</v>
      </c>
      <c r="C317" s="34" t="s">
        <v>90</v>
      </c>
      <c r="D317" s="34" t="s">
        <v>528</v>
      </c>
      <c r="E317" s="34" t="s">
        <v>340</v>
      </c>
      <c r="F317" s="35">
        <v>220</v>
      </c>
    </row>
    <row r="318" spans="1:6" ht="31.5" x14ac:dyDescent="0.25">
      <c r="A318" s="37" t="s">
        <v>349</v>
      </c>
      <c r="B318" s="38" t="s">
        <v>122</v>
      </c>
      <c r="C318" s="38" t="s">
        <v>89</v>
      </c>
      <c r="D318" s="38"/>
      <c r="E318" s="38"/>
      <c r="F318" s="42">
        <f>F319+F329</f>
        <v>1561.2</v>
      </c>
    </row>
    <row r="319" spans="1:6" x14ac:dyDescent="0.25">
      <c r="A319" s="149" t="s">
        <v>350</v>
      </c>
      <c r="B319" s="34" t="s">
        <v>122</v>
      </c>
      <c r="C319" s="34" t="s">
        <v>88</v>
      </c>
      <c r="D319" s="38"/>
      <c r="E319" s="34"/>
      <c r="F319" s="35">
        <f>F324</f>
        <v>970</v>
      </c>
    </row>
    <row r="320" spans="1:6" ht="63" x14ac:dyDescent="0.25">
      <c r="A320" s="31" t="s">
        <v>320</v>
      </c>
      <c r="B320" s="34" t="s">
        <v>122</v>
      </c>
      <c r="C320" s="34" t="s">
        <v>88</v>
      </c>
      <c r="D320" s="43" t="s">
        <v>321</v>
      </c>
      <c r="E320" s="34"/>
      <c r="F320" s="35">
        <f>F322</f>
        <v>970</v>
      </c>
    </row>
    <row r="321" spans="1:6" ht="126" x14ac:dyDescent="0.25">
      <c r="A321" s="32" t="s">
        <v>478</v>
      </c>
      <c r="B321" s="34" t="s">
        <v>122</v>
      </c>
      <c r="C321" s="34" t="s">
        <v>88</v>
      </c>
      <c r="D321" s="43" t="s">
        <v>516</v>
      </c>
      <c r="E321" s="34"/>
      <c r="F321" s="35">
        <f>F323</f>
        <v>970</v>
      </c>
    </row>
    <row r="322" spans="1:6" ht="78.75" x14ac:dyDescent="0.25">
      <c r="A322" s="228" t="s">
        <v>513</v>
      </c>
      <c r="B322" s="34" t="s">
        <v>122</v>
      </c>
      <c r="C322" s="34" t="s">
        <v>88</v>
      </c>
      <c r="D322" s="43" t="s">
        <v>515</v>
      </c>
      <c r="E322" s="34"/>
      <c r="F322" s="35">
        <f>F323</f>
        <v>970</v>
      </c>
    </row>
    <row r="323" spans="1:6" ht="63" x14ac:dyDescent="0.25">
      <c r="A323" s="36" t="s">
        <v>512</v>
      </c>
      <c r="B323" s="34" t="s">
        <v>122</v>
      </c>
      <c r="C323" s="34" t="s">
        <v>88</v>
      </c>
      <c r="D323" s="43" t="s">
        <v>514</v>
      </c>
      <c r="E323" s="34"/>
      <c r="F323" s="35">
        <f>F324</f>
        <v>970</v>
      </c>
    </row>
    <row r="324" spans="1:6" ht="63" x14ac:dyDescent="0.25">
      <c r="A324" s="36" t="s">
        <v>97</v>
      </c>
      <c r="B324" s="34" t="s">
        <v>122</v>
      </c>
      <c r="C324" s="34" t="s">
        <v>88</v>
      </c>
      <c r="D324" s="43" t="s">
        <v>514</v>
      </c>
      <c r="E324" s="34" t="s">
        <v>110</v>
      </c>
      <c r="F324" s="35">
        <v>970</v>
      </c>
    </row>
    <row r="325" spans="1:6" ht="63" x14ac:dyDescent="0.25">
      <c r="A325" s="31" t="s">
        <v>320</v>
      </c>
      <c r="B325" s="34" t="s">
        <v>122</v>
      </c>
      <c r="C325" s="34" t="s">
        <v>88</v>
      </c>
      <c r="D325" s="43" t="s">
        <v>321</v>
      </c>
      <c r="E325" s="43"/>
      <c r="F325" s="44">
        <f>F326</f>
        <v>591.20000000000005</v>
      </c>
    </row>
    <row r="326" spans="1:6" ht="63" x14ac:dyDescent="0.25">
      <c r="A326" s="32" t="s">
        <v>322</v>
      </c>
      <c r="B326" s="34" t="s">
        <v>122</v>
      </c>
      <c r="C326" s="34" t="s">
        <v>88</v>
      </c>
      <c r="D326" s="43" t="s">
        <v>323</v>
      </c>
      <c r="E326" s="43"/>
      <c r="F326" s="44">
        <f>F327</f>
        <v>591.20000000000005</v>
      </c>
    </row>
    <row r="327" spans="1:6" ht="63" x14ac:dyDescent="0.25">
      <c r="A327" s="41" t="s">
        <v>352</v>
      </c>
      <c r="B327" s="34" t="s">
        <v>122</v>
      </c>
      <c r="C327" s="34" t="s">
        <v>88</v>
      </c>
      <c r="D327" s="43" t="s">
        <v>353</v>
      </c>
      <c r="E327" s="43"/>
      <c r="F327" s="44">
        <f>F328</f>
        <v>591.20000000000005</v>
      </c>
    </row>
    <row r="328" spans="1:6" ht="47.25" x14ac:dyDescent="0.25">
      <c r="A328" s="36" t="s">
        <v>354</v>
      </c>
      <c r="B328" s="34" t="s">
        <v>122</v>
      </c>
      <c r="C328" s="34" t="s">
        <v>88</v>
      </c>
      <c r="D328" s="43" t="s">
        <v>355</v>
      </c>
      <c r="E328" s="43"/>
      <c r="F328" s="44">
        <f>F329</f>
        <v>591.20000000000005</v>
      </c>
    </row>
    <row r="329" spans="1:6" ht="31.5" x14ac:dyDescent="0.25">
      <c r="A329" s="36" t="s">
        <v>327</v>
      </c>
      <c r="B329" s="34" t="s">
        <v>122</v>
      </c>
      <c r="C329" s="34" t="s">
        <v>88</v>
      </c>
      <c r="D329" s="43" t="s">
        <v>355</v>
      </c>
      <c r="E329" s="43">
        <v>610</v>
      </c>
      <c r="F329" s="44">
        <v>591.20000000000005</v>
      </c>
    </row>
    <row r="330" spans="1:6" x14ac:dyDescent="0.25">
      <c r="A330" s="31" t="s">
        <v>356</v>
      </c>
      <c r="B330" s="38"/>
      <c r="C330" s="38"/>
      <c r="D330" s="38"/>
      <c r="E330" s="38"/>
      <c r="F330" s="42">
        <f>F13</f>
        <v>25764.3</v>
      </c>
    </row>
  </sheetData>
  <mergeCells count="13">
    <mergeCell ref="A7:F7"/>
    <mergeCell ref="A9:A10"/>
    <mergeCell ref="B9:B10"/>
    <mergeCell ref="C9:C10"/>
    <mergeCell ref="D9:D10"/>
    <mergeCell ref="E9:E10"/>
    <mergeCell ref="F9:F10"/>
    <mergeCell ref="A6:F6"/>
    <mergeCell ref="D1:F1"/>
    <mergeCell ref="D2:F2"/>
    <mergeCell ref="C3:F3"/>
    <mergeCell ref="D4:F4"/>
    <mergeCell ref="D5:F5"/>
  </mergeCells>
  <pageMargins left="0.70866141732283472" right="0" top="0" bottom="0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topLeftCell="A290" workbookViewId="0">
      <selection activeCell="B112" sqref="B112"/>
    </sheetView>
  </sheetViews>
  <sheetFormatPr defaultColWidth="8.85546875" defaultRowHeight="15.75" x14ac:dyDescent="0.25"/>
  <cols>
    <col min="1" max="1" width="73.28515625" style="22" customWidth="1"/>
    <col min="2" max="2" width="15.85546875" style="23" customWidth="1"/>
    <col min="3" max="3" width="11.28515625" style="23" customWidth="1"/>
    <col min="4" max="4" width="9.85546875" style="23" customWidth="1"/>
    <col min="5" max="5" width="12" style="156" customWidth="1"/>
    <col min="6" max="7" width="17.42578125" style="25" customWidth="1"/>
    <col min="8" max="256" width="8.85546875" style="25"/>
    <col min="257" max="257" width="73.28515625" style="25" customWidth="1"/>
    <col min="258" max="258" width="15.85546875" style="25" customWidth="1"/>
    <col min="259" max="259" width="11.28515625" style="25" customWidth="1"/>
    <col min="260" max="260" width="9.85546875" style="25" customWidth="1"/>
    <col min="261" max="261" width="12" style="25" customWidth="1"/>
    <col min="262" max="263" width="17.42578125" style="25" customWidth="1"/>
    <col min="264" max="512" width="8.85546875" style="25"/>
    <col min="513" max="513" width="73.28515625" style="25" customWidth="1"/>
    <col min="514" max="514" width="15.85546875" style="25" customWidth="1"/>
    <col min="515" max="515" width="11.28515625" style="25" customWidth="1"/>
    <col min="516" max="516" width="9.85546875" style="25" customWidth="1"/>
    <col min="517" max="517" width="12" style="25" customWidth="1"/>
    <col min="518" max="519" width="17.42578125" style="25" customWidth="1"/>
    <col min="520" max="768" width="8.85546875" style="25"/>
    <col min="769" max="769" width="73.28515625" style="25" customWidth="1"/>
    <col min="770" max="770" width="15.85546875" style="25" customWidth="1"/>
    <col min="771" max="771" width="11.28515625" style="25" customWidth="1"/>
    <col min="772" max="772" width="9.85546875" style="25" customWidth="1"/>
    <col min="773" max="773" width="12" style="25" customWidth="1"/>
    <col min="774" max="775" width="17.42578125" style="25" customWidth="1"/>
    <col min="776" max="1024" width="8.85546875" style="25"/>
    <col min="1025" max="1025" width="73.28515625" style="25" customWidth="1"/>
    <col min="1026" max="1026" width="15.85546875" style="25" customWidth="1"/>
    <col min="1027" max="1027" width="11.28515625" style="25" customWidth="1"/>
    <col min="1028" max="1028" width="9.85546875" style="25" customWidth="1"/>
    <col min="1029" max="1029" width="12" style="25" customWidth="1"/>
    <col min="1030" max="1031" width="17.42578125" style="25" customWidth="1"/>
    <col min="1032" max="1280" width="8.85546875" style="25"/>
    <col min="1281" max="1281" width="73.28515625" style="25" customWidth="1"/>
    <col min="1282" max="1282" width="15.85546875" style="25" customWidth="1"/>
    <col min="1283" max="1283" width="11.28515625" style="25" customWidth="1"/>
    <col min="1284" max="1284" width="9.85546875" style="25" customWidth="1"/>
    <col min="1285" max="1285" width="12" style="25" customWidth="1"/>
    <col min="1286" max="1287" width="17.42578125" style="25" customWidth="1"/>
    <col min="1288" max="1536" width="8.85546875" style="25"/>
    <col min="1537" max="1537" width="73.28515625" style="25" customWidth="1"/>
    <col min="1538" max="1538" width="15.85546875" style="25" customWidth="1"/>
    <col min="1539" max="1539" width="11.28515625" style="25" customWidth="1"/>
    <col min="1540" max="1540" width="9.85546875" style="25" customWidth="1"/>
    <col min="1541" max="1541" width="12" style="25" customWidth="1"/>
    <col min="1542" max="1543" width="17.42578125" style="25" customWidth="1"/>
    <col min="1544" max="1792" width="8.85546875" style="25"/>
    <col min="1793" max="1793" width="73.28515625" style="25" customWidth="1"/>
    <col min="1794" max="1794" width="15.85546875" style="25" customWidth="1"/>
    <col min="1795" max="1795" width="11.28515625" style="25" customWidth="1"/>
    <col min="1796" max="1796" width="9.85546875" style="25" customWidth="1"/>
    <col min="1797" max="1797" width="12" style="25" customWidth="1"/>
    <col min="1798" max="1799" width="17.42578125" style="25" customWidth="1"/>
    <col min="1800" max="2048" width="8.85546875" style="25"/>
    <col min="2049" max="2049" width="73.28515625" style="25" customWidth="1"/>
    <col min="2050" max="2050" width="15.85546875" style="25" customWidth="1"/>
    <col min="2051" max="2051" width="11.28515625" style="25" customWidth="1"/>
    <col min="2052" max="2052" width="9.85546875" style="25" customWidth="1"/>
    <col min="2053" max="2053" width="12" style="25" customWidth="1"/>
    <col min="2054" max="2055" width="17.42578125" style="25" customWidth="1"/>
    <col min="2056" max="2304" width="8.85546875" style="25"/>
    <col min="2305" max="2305" width="73.28515625" style="25" customWidth="1"/>
    <col min="2306" max="2306" width="15.85546875" style="25" customWidth="1"/>
    <col min="2307" max="2307" width="11.28515625" style="25" customWidth="1"/>
    <col min="2308" max="2308" width="9.85546875" style="25" customWidth="1"/>
    <col min="2309" max="2309" width="12" style="25" customWidth="1"/>
    <col min="2310" max="2311" width="17.42578125" style="25" customWidth="1"/>
    <col min="2312" max="2560" width="8.85546875" style="25"/>
    <col min="2561" max="2561" width="73.28515625" style="25" customWidth="1"/>
    <col min="2562" max="2562" width="15.85546875" style="25" customWidth="1"/>
    <col min="2563" max="2563" width="11.28515625" style="25" customWidth="1"/>
    <col min="2564" max="2564" width="9.85546875" style="25" customWidth="1"/>
    <col min="2565" max="2565" width="12" style="25" customWidth="1"/>
    <col min="2566" max="2567" width="17.42578125" style="25" customWidth="1"/>
    <col min="2568" max="2816" width="8.85546875" style="25"/>
    <col min="2817" max="2817" width="73.28515625" style="25" customWidth="1"/>
    <col min="2818" max="2818" width="15.85546875" style="25" customWidth="1"/>
    <col min="2819" max="2819" width="11.28515625" style="25" customWidth="1"/>
    <col min="2820" max="2820" width="9.85546875" style="25" customWidth="1"/>
    <col min="2821" max="2821" width="12" style="25" customWidth="1"/>
    <col min="2822" max="2823" width="17.42578125" style="25" customWidth="1"/>
    <col min="2824" max="3072" width="8.85546875" style="25"/>
    <col min="3073" max="3073" width="73.28515625" style="25" customWidth="1"/>
    <col min="3074" max="3074" width="15.85546875" style="25" customWidth="1"/>
    <col min="3075" max="3075" width="11.28515625" style="25" customWidth="1"/>
    <col min="3076" max="3076" width="9.85546875" style="25" customWidth="1"/>
    <col min="3077" max="3077" width="12" style="25" customWidth="1"/>
    <col min="3078" max="3079" width="17.42578125" style="25" customWidth="1"/>
    <col min="3080" max="3328" width="8.85546875" style="25"/>
    <col min="3329" max="3329" width="73.28515625" style="25" customWidth="1"/>
    <col min="3330" max="3330" width="15.85546875" style="25" customWidth="1"/>
    <col min="3331" max="3331" width="11.28515625" style="25" customWidth="1"/>
    <col min="3332" max="3332" width="9.85546875" style="25" customWidth="1"/>
    <col min="3333" max="3333" width="12" style="25" customWidth="1"/>
    <col min="3334" max="3335" width="17.42578125" style="25" customWidth="1"/>
    <col min="3336" max="3584" width="8.85546875" style="25"/>
    <col min="3585" max="3585" width="73.28515625" style="25" customWidth="1"/>
    <col min="3586" max="3586" width="15.85546875" style="25" customWidth="1"/>
    <col min="3587" max="3587" width="11.28515625" style="25" customWidth="1"/>
    <col min="3588" max="3588" width="9.85546875" style="25" customWidth="1"/>
    <col min="3589" max="3589" width="12" style="25" customWidth="1"/>
    <col min="3590" max="3591" width="17.42578125" style="25" customWidth="1"/>
    <col min="3592" max="3840" width="8.85546875" style="25"/>
    <col min="3841" max="3841" width="73.28515625" style="25" customWidth="1"/>
    <col min="3842" max="3842" width="15.85546875" style="25" customWidth="1"/>
    <col min="3843" max="3843" width="11.28515625" style="25" customWidth="1"/>
    <col min="3844" max="3844" width="9.85546875" style="25" customWidth="1"/>
    <col min="3845" max="3845" width="12" style="25" customWidth="1"/>
    <col min="3846" max="3847" width="17.42578125" style="25" customWidth="1"/>
    <col min="3848" max="4096" width="8.85546875" style="25"/>
    <col min="4097" max="4097" width="73.28515625" style="25" customWidth="1"/>
    <col min="4098" max="4098" width="15.85546875" style="25" customWidth="1"/>
    <col min="4099" max="4099" width="11.28515625" style="25" customWidth="1"/>
    <col min="4100" max="4100" width="9.85546875" style="25" customWidth="1"/>
    <col min="4101" max="4101" width="12" style="25" customWidth="1"/>
    <col min="4102" max="4103" width="17.42578125" style="25" customWidth="1"/>
    <col min="4104" max="4352" width="8.85546875" style="25"/>
    <col min="4353" max="4353" width="73.28515625" style="25" customWidth="1"/>
    <col min="4354" max="4354" width="15.85546875" style="25" customWidth="1"/>
    <col min="4355" max="4355" width="11.28515625" style="25" customWidth="1"/>
    <col min="4356" max="4356" width="9.85546875" style="25" customWidth="1"/>
    <col min="4357" max="4357" width="12" style="25" customWidth="1"/>
    <col min="4358" max="4359" width="17.42578125" style="25" customWidth="1"/>
    <col min="4360" max="4608" width="8.85546875" style="25"/>
    <col min="4609" max="4609" width="73.28515625" style="25" customWidth="1"/>
    <col min="4610" max="4610" width="15.85546875" style="25" customWidth="1"/>
    <col min="4611" max="4611" width="11.28515625" style="25" customWidth="1"/>
    <col min="4612" max="4612" width="9.85546875" style="25" customWidth="1"/>
    <col min="4613" max="4613" width="12" style="25" customWidth="1"/>
    <col min="4614" max="4615" width="17.42578125" style="25" customWidth="1"/>
    <col min="4616" max="4864" width="8.85546875" style="25"/>
    <col min="4865" max="4865" width="73.28515625" style="25" customWidth="1"/>
    <col min="4866" max="4866" width="15.85546875" style="25" customWidth="1"/>
    <col min="4867" max="4867" width="11.28515625" style="25" customWidth="1"/>
    <col min="4868" max="4868" width="9.85546875" style="25" customWidth="1"/>
    <col min="4869" max="4869" width="12" style="25" customWidth="1"/>
    <col min="4870" max="4871" width="17.42578125" style="25" customWidth="1"/>
    <col min="4872" max="5120" width="8.85546875" style="25"/>
    <col min="5121" max="5121" width="73.28515625" style="25" customWidth="1"/>
    <col min="5122" max="5122" width="15.85546875" style="25" customWidth="1"/>
    <col min="5123" max="5123" width="11.28515625" style="25" customWidth="1"/>
    <col min="5124" max="5124" width="9.85546875" style="25" customWidth="1"/>
    <col min="5125" max="5125" width="12" style="25" customWidth="1"/>
    <col min="5126" max="5127" width="17.42578125" style="25" customWidth="1"/>
    <col min="5128" max="5376" width="8.85546875" style="25"/>
    <col min="5377" max="5377" width="73.28515625" style="25" customWidth="1"/>
    <col min="5378" max="5378" width="15.85546875" style="25" customWidth="1"/>
    <col min="5379" max="5379" width="11.28515625" style="25" customWidth="1"/>
    <col min="5380" max="5380" width="9.85546875" style="25" customWidth="1"/>
    <col min="5381" max="5381" width="12" style="25" customWidth="1"/>
    <col min="5382" max="5383" width="17.42578125" style="25" customWidth="1"/>
    <col min="5384" max="5632" width="8.85546875" style="25"/>
    <col min="5633" max="5633" width="73.28515625" style="25" customWidth="1"/>
    <col min="5634" max="5634" width="15.85546875" style="25" customWidth="1"/>
    <col min="5635" max="5635" width="11.28515625" style="25" customWidth="1"/>
    <col min="5636" max="5636" width="9.85546875" style="25" customWidth="1"/>
    <col min="5637" max="5637" width="12" style="25" customWidth="1"/>
    <col min="5638" max="5639" width="17.42578125" style="25" customWidth="1"/>
    <col min="5640" max="5888" width="8.85546875" style="25"/>
    <col min="5889" max="5889" width="73.28515625" style="25" customWidth="1"/>
    <col min="5890" max="5890" width="15.85546875" style="25" customWidth="1"/>
    <col min="5891" max="5891" width="11.28515625" style="25" customWidth="1"/>
    <col min="5892" max="5892" width="9.85546875" style="25" customWidth="1"/>
    <col min="5893" max="5893" width="12" style="25" customWidth="1"/>
    <col min="5894" max="5895" width="17.42578125" style="25" customWidth="1"/>
    <col min="5896" max="6144" width="8.85546875" style="25"/>
    <col min="6145" max="6145" width="73.28515625" style="25" customWidth="1"/>
    <col min="6146" max="6146" width="15.85546875" style="25" customWidth="1"/>
    <col min="6147" max="6147" width="11.28515625" style="25" customWidth="1"/>
    <col min="6148" max="6148" width="9.85546875" style="25" customWidth="1"/>
    <col min="6149" max="6149" width="12" style="25" customWidth="1"/>
    <col min="6150" max="6151" width="17.42578125" style="25" customWidth="1"/>
    <col min="6152" max="6400" width="8.85546875" style="25"/>
    <col min="6401" max="6401" width="73.28515625" style="25" customWidth="1"/>
    <col min="6402" max="6402" width="15.85546875" style="25" customWidth="1"/>
    <col min="6403" max="6403" width="11.28515625" style="25" customWidth="1"/>
    <col min="6404" max="6404" width="9.85546875" style="25" customWidth="1"/>
    <col min="6405" max="6405" width="12" style="25" customWidth="1"/>
    <col min="6406" max="6407" width="17.42578125" style="25" customWidth="1"/>
    <col min="6408" max="6656" width="8.85546875" style="25"/>
    <col min="6657" max="6657" width="73.28515625" style="25" customWidth="1"/>
    <col min="6658" max="6658" width="15.85546875" style="25" customWidth="1"/>
    <col min="6659" max="6659" width="11.28515625" style="25" customWidth="1"/>
    <col min="6660" max="6660" width="9.85546875" style="25" customWidth="1"/>
    <col min="6661" max="6661" width="12" style="25" customWidth="1"/>
    <col min="6662" max="6663" width="17.42578125" style="25" customWidth="1"/>
    <col min="6664" max="6912" width="8.85546875" style="25"/>
    <col min="6913" max="6913" width="73.28515625" style="25" customWidth="1"/>
    <col min="6914" max="6914" width="15.85546875" style="25" customWidth="1"/>
    <col min="6915" max="6915" width="11.28515625" style="25" customWidth="1"/>
    <col min="6916" max="6916" width="9.85546875" style="25" customWidth="1"/>
    <col min="6917" max="6917" width="12" style="25" customWidth="1"/>
    <col min="6918" max="6919" width="17.42578125" style="25" customWidth="1"/>
    <col min="6920" max="7168" width="8.85546875" style="25"/>
    <col min="7169" max="7169" width="73.28515625" style="25" customWidth="1"/>
    <col min="7170" max="7170" width="15.85546875" style="25" customWidth="1"/>
    <col min="7171" max="7171" width="11.28515625" style="25" customWidth="1"/>
    <col min="7172" max="7172" width="9.85546875" style="25" customWidth="1"/>
    <col min="7173" max="7173" width="12" style="25" customWidth="1"/>
    <col min="7174" max="7175" width="17.42578125" style="25" customWidth="1"/>
    <col min="7176" max="7424" width="8.85546875" style="25"/>
    <col min="7425" max="7425" width="73.28515625" style="25" customWidth="1"/>
    <col min="7426" max="7426" width="15.85546875" style="25" customWidth="1"/>
    <col min="7427" max="7427" width="11.28515625" style="25" customWidth="1"/>
    <col min="7428" max="7428" width="9.85546875" style="25" customWidth="1"/>
    <col min="7429" max="7429" width="12" style="25" customWidth="1"/>
    <col min="7430" max="7431" width="17.42578125" style="25" customWidth="1"/>
    <col min="7432" max="7680" width="8.85546875" style="25"/>
    <col min="7681" max="7681" width="73.28515625" style="25" customWidth="1"/>
    <col min="7682" max="7682" width="15.85546875" style="25" customWidth="1"/>
    <col min="7683" max="7683" width="11.28515625" style="25" customWidth="1"/>
    <col min="7684" max="7684" width="9.85546875" style="25" customWidth="1"/>
    <col min="7685" max="7685" width="12" style="25" customWidth="1"/>
    <col min="7686" max="7687" width="17.42578125" style="25" customWidth="1"/>
    <col min="7688" max="7936" width="8.85546875" style="25"/>
    <col min="7937" max="7937" width="73.28515625" style="25" customWidth="1"/>
    <col min="7938" max="7938" width="15.85546875" style="25" customWidth="1"/>
    <col min="7939" max="7939" width="11.28515625" style="25" customWidth="1"/>
    <col min="7940" max="7940" width="9.85546875" style="25" customWidth="1"/>
    <col min="7941" max="7941" width="12" style="25" customWidth="1"/>
    <col min="7942" max="7943" width="17.42578125" style="25" customWidth="1"/>
    <col min="7944" max="8192" width="8.85546875" style="25"/>
    <col min="8193" max="8193" width="73.28515625" style="25" customWidth="1"/>
    <col min="8194" max="8194" width="15.85546875" style="25" customWidth="1"/>
    <col min="8195" max="8195" width="11.28515625" style="25" customWidth="1"/>
    <col min="8196" max="8196" width="9.85546875" style="25" customWidth="1"/>
    <col min="8197" max="8197" width="12" style="25" customWidth="1"/>
    <col min="8198" max="8199" width="17.42578125" style="25" customWidth="1"/>
    <col min="8200" max="8448" width="8.85546875" style="25"/>
    <col min="8449" max="8449" width="73.28515625" style="25" customWidth="1"/>
    <col min="8450" max="8450" width="15.85546875" style="25" customWidth="1"/>
    <col min="8451" max="8451" width="11.28515625" style="25" customWidth="1"/>
    <col min="8452" max="8452" width="9.85546875" style="25" customWidth="1"/>
    <col min="8453" max="8453" width="12" style="25" customWidth="1"/>
    <col min="8454" max="8455" width="17.42578125" style="25" customWidth="1"/>
    <col min="8456" max="8704" width="8.85546875" style="25"/>
    <col min="8705" max="8705" width="73.28515625" style="25" customWidth="1"/>
    <col min="8706" max="8706" width="15.85546875" style="25" customWidth="1"/>
    <col min="8707" max="8707" width="11.28515625" style="25" customWidth="1"/>
    <col min="8708" max="8708" width="9.85546875" style="25" customWidth="1"/>
    <col min="8709" max="8709" width="12" style="25" customWidth="1"/>
    <col min="8710" max="8711" width="17.42578125" style="25" customWidth="1"/>
    <col min="8712" max="8960" width="8.85546875" style="25"/>
    <col min="8961" max="8961" width="73.28515625" style="25" customWidth="1"/>
    <col min="8962" max="8962" width="15.85546875" style="25" customWidth="1"/>
    <col min="8963" max="8963" width="11.28515625" style="25" customWidth="1"/>
    <col min="8964" max="8964" width="9.85546875" style="25" customWidth="1"/>
    <col min="8965" max="8965" width="12" style="25" customWidth="1"/>
    <col min="8966" max="8967" width="17.42578125" style="25" customWidth="1"/>
    <col min="8968" max="9216" width="8.85546875" style="25"/>
    <col min="9217" max="9217" width="73.28515625" style="25" customWidth="1"/>
    <col min="9218" max="9218" width="15.85546875" style="25" customWidth="1"/>
    <col min="9219" max="9219" width="11.28515625" style="25" customWidth="1"/>
    <col min="9220" max="9220" width="9.85546875" style="25" customWidth="1"/>
    <col min="9221" max="9221" width="12" style="25" customWidth="1"/>
    <col min="9222" max="9223" width="17.42578125" style="25" customWidth="1"/>
    <col min="9224" max="9472" width="8.85546875" style="25"/>
    <col min="9473" max="9473" width="73.28515625" style="25" customWidth="1"/>
    <col min="9474" max="9474" width="15.85546875" style="25" customWidth="1"/>
    <col min="9475" max="9475" width="11.28515625" style="25" customWidth="1"/>
    <col min="9476" max="9476" width="9.85546875" style="25" customWidth="1"/>
    <col min="9477" max="9477" width="12" style="25" customWidth="1"/>
    <col min="9478" max="9479" width="17.42578125" style="25" customWidth="1"/>
    <col min="9480" max="9728" width="8.85546875" style="25"/>
    <col min="9729" max="9729" width="73.28515625" style="25" customWidth="1"/>
    <col min="9730" max="9730" width="15.85546875" style="25" customWidth="1"/>
    <col min="9731" max="9731" width="11.28515625" style="25" customWidth="1"/>
    <col min="9732" max="9732" width="9.85546875" style="25" customWidth="1"/>
    <col min="9733" max="9733" width="12" style="25" customWidth="1"/>
    <col min="9734" max="9735" width="17.42578125" style="25" customWidth="1"/>
    <col min="9736" max="9984" width="8.85546875" style="25"/>
    <col min="9985" max="9985" width="73.28515625" style="25" customWidth="1"/>
    <col min="9986" max="9986" width="15.85546875" style="25" customWidth="1"/>
    <col min="9987" max="9987" width="11.28515625" style="25" customWidth="1"/>
    <col min="9988" max="9988" width="9.85546875" style="25" customWidth="1"/>
    <col min="9989" max="9989" width="12" style="25" customWidth="1"/>
    <col min="9990" max="9991" width="17.42578125" style="25" customWidth="1"/>
    <col min="9992" max="10240" width="8.85546875" style="25"/>
    <col min="10241" max="10241" width="73.28515625" style="25" customWidth="1"/>
    <col min="10242" max="10242" width="15.85546875" style="25" customWidth="1"/>
    <col min="10243" max="10243" width="11.28515625" style="25" customWidth="1"/>
    <col min="10244" max="10244" width="9.85546875" style="25" customWidth="1"/>
    <col min="10245" max="10245" width="12" style="25" customWidth="1"/>
    <col min="10246" max="10247" width="17.42578125" style="25" customWidth="1"/>
    <col min="10248" max="10496" width="8.85546875" style="25"/>
    <col min="10497" max="10497" width="73.28515625" style="25" customWidth="1"/>
    <col min="10498" max="10498" width="15.85546875" style="25" customWidth="1"/>
    <col min="10499" max="10499" width="11.28515625" style="25" customWidth="1"/>
    <col min="10500" max="10500" width="9.85546875" style="25" customWidth="1"/>
    <col min="10501" max="10501" width="12" style="25" customWidth="1"/>
    <col min="10502" max="10503" width="17.42578125" style="25" customWidth="1"/>
    <col min="10504" max="10752" width="8.85546875" style="25"/>
    <col min="10753" max="10753" width="73.28515625" style="25" customWidth="1"/>
    <col min="10754" max="10754" width="15.85546875" style="25" customWidth="1"/>
    <col min="10755" max="10755" width="11.28515625" style="25" customWidth="1"/>
    <col min="10756" max="10756" width="9.85546875" style="25" customWidth="1"/>
    <col min="10757" max="10757" width="12" style="25" customWidth="1"/>
    <col min="10758" max="10759" width="17.42578125" style="25" customWidth="1"/>
    <col min="10760" max="11008" width="8.85546875" style="25"/>
    <col min="11009" max="11009" width="73.28515625" style="25" customWidth="1"/>
    <col min="11010" max="11010" width="15.85546875" style="25" customWidth="1"/>
    <col min="11011" max="11011" width="11.28515625" style="25" customWidth="1"/>
    <col min="11012" max="11012" width="9.85546875" style="25" customWidth="1"/>
    <col min="11013" max="11013" width="12" style="25" customWidth="1"/>
    <col min="11014" max="11015" width="17.42578125" style="25" customWidth="1"/>
    <col min="11016" max="11264" width="8.85546875" style="25"/>
    <col min="11265" max="11265" width="73.28515625" style="25" customWidth="1"/>
    <col min="11266" max="11266" width="15.85546875" style="25" customWidth="1"/>
    <col min="11267" max="11267" width="11.28515625" style="25" customWidth="1"/>
    <col min="11268" max="11268" width="9.85546875" style="25" customWidth="1"/>
    <col min="11269" max="11269" width="12" style="25" customWidth="1"/>
    <col min="11270" max="11271" width="17.42578125" style="25" customWidth="1"/>
    <col min="11272" max="11520" width="8.85546875" style="25"/>
    <col min="11521" max="11521" width="73.28515625" style="25" customWidth="1"/>
    <col min="11522" max="11522" width="15.85546875" style="25" customWidth="1"/>
    <col min="11523" max="11523" width="11.28515625" style="25" customWidth="1"/>
    <col min="11524" max="11524" width="9.85546875" style="25" customWidth="1"/>
    <col min="11525" max="11525" width="12" style="25" customWidth="1"/>
    <col min="11526" max="11527" width="17.42578125" style="25" customWidth="1"/>
    <col min="11528" max="11776" width="8.85546875" style="25"/>
    <col min="11777" max="11777" width="73.28515625" style="25" customWidth="1"/>
    <col min="11778" max="11778" width="15.85546875" style="25" customWidth="1"/>
    <col min="11779" max="11779" width="11.28515625" style="25" customWidth="1"/>
    <col min="11780" max="11780" width="9.85546875" style="25" customWidth="1"/>
    <col min="11781" max="11781" width="12" style="25" customWidth="1"/>
    <col min="11782" max="11783" width="17.42578125" style="25" customWidth="1"/>
    <col min="11784" max="12032" width="8.85546875" style="25"/>
    <col min="12033" max="12033" width="73.28515625" style="25" customWidth="1"/>
    <col min="12034" max="12034" width="15.85546875" style="25" customWidth="1"/>
    <col min="12035" max="12035" width="11.28515625" style="25" customWidth="1"/>
    <col min="12036" max="12036" width="9.85546875" style="25" customWidth="1"/>
    <col min="12037" max="12037" width="12" style="25" customWidth="1"/>
    <col min="12038" max="12039" width="17.42578125" style="25" customWidth="1"/>
    <col min="12040" max="12288" width="8.85546875" style="25"/>
    <col min="12289" max="12289" width="73.28515625" style="25" customWidth="1"/>
    <col min="12290" max="12290" width="15.85546875" style="25" customWidth="1"/>
    <col min="12291" max="12291" width="11.28515625" style="25" customWidth="1"/>
    <col min="12292" max="12292" width="9.85546875" style="25" customWidth="1"/>
    <col min="12293" max="12293" width="12" style="25" customWidth="1"/>
    <col min="12294" max="12295" width="17.42578125" style="25" customWidth="1"/>
    <col min="12296" max="12544" width="8.85546875" style="25"/>
    <col min="12545" max="12545" width="73.28515625" style="25" customWidth="1"/>
    <col min="12546" max="12546" width="15.85546875" style="25" customWidth="1"/>
    <col min="12547" max="12547" width="11.28515625" style="25" customWidth="1"/>
    <col min="12548" max="12548" width="9.85546875" style="25" customWidth="1"/>
    <col min="12549" max="12549" width="12" style="25" customWidth="1"/>
    <col min="12550" max="12551" width="17.42578125" style="25" customWidth="1"/>
    <col min="12552" max="12800" width="8.85546875" style="25"/>
    <col min="12801" max="12801" width="73.28515625" style="25" customWidth="1"/>
    <col min="12802" max="12802" width="15.85546875" style="25" customWidth="1"/>
    <col min="12803" max="12803" width="11.28515625" style="25" customWidth="1"/>
    <col min="12804" max="12804" width="9.85546875" style="25" customWidth="1"/>
    <col min="12805" max="12805" width="12" style="25" customWidth="1"/>
    <col min="12806" max="12807" width="17.42578125" style="25" customWidth="1"/>
    <col min="12808" max="13056" width="8.85546875" style="25"/>
    <col min="13057" max="13057" width="73.28515625" style="25" customWidth="1"/>
    <col min="13058" max="13058" width="15.85546875" style="25" customWidth="1"/>
    <col min="13059" max="13059" width="11.28515625" style="25" customWidth="1"/>
    <col min="13060" max="13060" width="9.85546875" style="25" customWidth="1"/>
    <col min="13061" max="13061" width="12" style="25" customWidth="1"/>
    <col min="13062" max="13063" width="17.42578125" style="25" customWidth="1"/>
    <col min="13064" max="13312" width="8.85546875" style="25"/>
    <col min="13313" max="13313" width="73.28515625" style="25" customWidth="1"/>
    <col min="13314" max="13314" width="15.85546875" style="25" customWidth="1"/>
    <col min="13315" max="13315" width="11.28515625" style="25" customWidth="1"/>
    <col min="13316" max="13316" width="9.85546875" style="25" customWidth="1"/>
    <col min="13317" max="13317" width="12" style="25" customWidth="1"/>
    <col min="13318" max="13319" width="17.42578125" style="25" customWidth="1"/>
    <col min="13320" max="13568" width="8.85546875" style="25"/>
    <col min="13569" max="13569" width="73.28515625" style="25" customWidth="1"/>
    <col min="13570" max="13570" width="15.85546875" style="25" customWidth="1"/>
    <col min="13571" max="13571" width="11.28515625" style="25" customWidth="1"/>
    <col min="13572" max="13572" width="9.85546875" style="25" customWidth="1"/>
    <col min="13573" max="13573" width="12" style="25" customWidth="1"/>
    <col min="13574" max="13575" width="17.42578125" style="25" customWidth="1"/>
    <col min="13576" max="13824" width="8.85546875" style="25"/>
    <col min="13825" max="13825" width="73.28515625" style="25" customWidth="1"/>
    <col min="13826" max="13826" width="15.85546875" style="25" customWidth="1"/>
    <col min="13827" max="13827" width="11.28515625" style="25" customWidth="1"/>
    <col min="13828" max="13828" width="9.85546875" style="25" customWidth="1"/>
    <col min="13829" max="13829" width="12" style="25" customWidth="1"/>
    <col min="13830" max="13831" width="17.42578125" style="25" customWidth="1"/>
    <col min="13832" max="14080" width="8.85546875" style="25"/>
    <col min="14081" max="14081" width="73.28515625" style="25" customWidth="1"/>
    <col min="14082" max="14082" width="15.85546875" style="25" customWidth="1"/>
    <col min="14083" max="14083" width="11.28515625" style="25" customWidth="1"/>
    <col min="14084" max="14084" width="9.85546875" style="25" customWidth="1"/>
    <col min="14085" max="14085" width="12" style="25" customWidth="1"/>
    <col min="14086" max="14087" width="17.42578125" style="25" customWidth="1"/>
    <col min="14088" max="14336" width="8.85546875" style="25"/>
    <col min="14337" max="14337" width="73.28515625" style="25" customWidth="1"/>
    <col min="14338" max="14338" width="15.85546875" style="25" customWidth="1"/>
    <col min="14339" max="14339" width="11.28515625" style="25" customWidth="1"/>
    <col min="14340" max="14340" width="9.85546875" style="25" customWidth="1"/>
    <col min="14341" max="14341" width="12" style="25" customWidth="1"/>
    <col min="14342" max="14343" width="17.42578125" style="25" customWidth="1"/>
    <col min="14344" max="14592" width="8.85546875" style="25"/>
    <col min="14593" max="14593" width="73.28515625" style="25" customWidth="1"/>
    <col min="14594" max="14594" width="15.85546875" style="25" customWidth="1"/>
    <col min="14595" max="14595" width="11.28515625" style="25" customWidth="1"/>
    <col min="14596" max="14596" width="9.85546875" style="25" customWidth="1"/>
    <col min="14597" max="14597" width="12" style="25" customWidth="1"/>
    <col min="14598" max="14599" width="17.42578125" style="25" customWidth="1"/>
    <col min="14600" max="14848" width="8.85546875" style="25"/>
    <col min="14849" max="14849" width="73.28515625" style="25" customWidth="1"/>
    <col min="14850" max="14850" width="15.85546875" style="25" customWidth="1"/>
    <col min="14851" max="14851" width="11.28515625" style="25" customWidth="1"/>
    <col min="14852" max="14852" width="9.85546875" style="25" customWidth="1"/>
    <col min="14853" max="14853" width="12" style="25" customWidth="1"/>
    <col min="14854" max="14855" width="17.42578125" style="25" customWidth="1"/>
    <col min="14856" max="15104" width="8.85546875" style="25"/>
    <col min="15105" max="15105" width="73.28515625" style="25" customWidth="1"/>
    <col min="15106" max="15106" width="15.85546875" style="25" customWidth="1"/>
    <col min="15107" max="15107" width="11.28515625" style="25" customWidth="1"/>
    <col min="15108" max="15108" width="9.85546875" style="25" customWidth="1"/>
    <col min="15109" max="15109" width="12" style="25" customWidth="1"/>
    <col min="15110" max="15111" width="17.42578125" style="25" customWidth="1"/>
    <col min="15112" max="15360" width="8.85546875" style="25"/>
    <col min="15361" max="15361" width="73.28515625" style="25" customWidth="1"/>
    <col min="15362" max="15362" width="15.85546875" style="25" customWidth="1"/>
    <col min="15363" max="15363" width="11.28515625" style="25" customWidth="1"/>
    <col min="15364" max="15364" width="9.85546875" style="25" customWidth="1"/>
    <col min="15365" max="15365" width="12" style="25" customWidth="1"/>
    <col min="15366" max="15367" width="17.42578125" style="25" customWidth="1"/>
    <col min="15368" max="15616" width="8.85546875" style="25"/>
    <col min="15617" max="15617" width="73.28515625" style="25" customWidth="1"/>
    <col min="15618" max="15618" width="15.85546875" style="25" customWidth="1"/>
    <col min="15619" max="15619" width="11.28515625" style="25" customWidth="1"/>
    <col min="15620" max="15620" width="9.85546875" style="25" customWidth="1"/>
    <col min="15621" max="15621" width="12" style="25" customWidth="1"/>
    <col min="15622" max="15623" width="17.42578125" style="25" customWidth="1"/>
    <col min="15624" max="15872" width="8.85546875" style="25"/>
    <col min="15873" max="15873" width="73.28515625" style="25" customWidth="1"/>
    <col min="15874" max="15874" width="15.85546875" style="25" customWidth="1"/>
    <col min="15875" max="15875" width="11.28515625" style="25" customWidth="1"/>
    <col min="15876" max="15876" width="9.85546875" style="25" customWidth="1"/>
    <col min="15877" max="15877" width="12" style="25" customWidth="1"/>
    <col min="15878" max="15879" width="17.42578125" style="25" customWidth="1"/>
    <col min="15880" max="16128" width="8.85546875" style="25"/>
    <col min="16129" max="16129" width="73.28515625" style="25" customWidth="1"/>
    <col min="16130" max="16130" width="15.85546875" style="25" customWidth="1"/>
    <col min="16131" max="16131" width="11.28515625" style="25" customWidth="1"/>
    <col min="16132" max="16132" width="9.85546875" style="25" customWidth="1"/>
    <col min="16133" max="16133" width="12" style="25" customWidth="1"/>
    <col min="16134" max="16135" width="17.42578125" style="25" customWidth="1"/>
    <col min="16136" max="16384" width="8.85546875" style="25"/>
  </cols>
  <sheetData>
    <row r="1" spans="1:5" x14ac:dyDescent="0.25">
      <c r="B1" s="279" t="s">
        <v>533</v>
      </c>
      <c r="C1" s="279"/>
      <c r="D1" s="279"/>
      <c r="E1" s="279"/>
    </row>
    <row r="2" spans="1:5" x14ac:dyDescent="0.25">
      <c r="B2" s="279" t="s">
        <v>623</v>
      </c>
      <c r="C2" s="279"/>
      <c r="D2" s="279"/>
      <c r="E2" s="279"/>
    </row>
    <row r="3" spans="1:5" x14ac:dyDescent="0.25">
      <c r="B3" s="279" t="s">
        <v>72</v>
      </c>
      <c r="C3" s="279"/>
      <c r="D3" s="279"/>
      <c r="E3" s="279"/>
    </row>
    <row r="4" spans="1:5" x14ac:dyDescent="0.25">
      <c r="B4" s="279" t="s">
        <v>73</v>
      </c>
      <c r="C4" s="279"/>
      <c r="D4" s="279"/>
      <c r="E4" s="279"/>
    </row>
    <row r="5" spans="1:5" x14ac:dyDescent="0.25">
      <c r="B5" s="154"/>
      <c r="C5" s="286" t="s">
        <v>570</v>
      </c>
      <c r="D5" s="286"/>
      <c r="E5" s="286"/>
    </row>
    <row r="6" spans="1:5" ht="16.5" x14ac:dyDescent="0.25">
      <c r="A6" s="278"/>
      <c r="B6" s="278"/>
      <c r="C6" s="278"/>
      <c r="D6" s="278"/>
      <c r="E6" s="278"/>
    </row>
    <row r="7" spans="1:5" x14ac:dyDescent="0.25">
      <c r="A7" s="284" t="s">
        <v>569</v>
      </c>
      <c r="B7" s="284"/>
      <c r="C7" s="284"/>
      <c r="D7" s="284"/>
      <c r="E7" s="284"/>
    </row>
    <row r="8" spans="1:5" x14ac:dyDescent="0.25">
      <c r="A8" s="284"/>
      <c r="B8" s="284"/>
      <c r="C8" s="284"/>
      <c r="D8" s="284"/>
      <c r="E8" s="284"/>
    </row>
    <row r="9" spans="1:5" ht="64.5" customHeight="1" x14ac:dyDescent="0.25">
      <c r="A9" s="284"/>
      <c r="B9" s="284"/>
      <c r="C9" s="284"/>
      <c r="D9" s="284"/>
      <c r="E9" s="284"/>
    </row>
    <row r="10" spans="1:5" x14ac:dyDescent="0.25">
      <c r="A10" s="282" t="s">
        <v>77</v>
      </c>
      <c r="B10" s="283" t="s">
        <v>81</v>
      </c>
      <c r="C10" s="283" t="s">
        <v>82</v>
      </c>
      <c r="D10" s="283" t="s">
        <v>534</v>
      </c>
      <c r="E10" s="285" t="s">
        <v>83</v>
      </c>
    </row>
    <row r="11" spans="1:5" x14ac:dyDescent="0.25">
      <c r="A11" s="282"/>
      <c r="B11" s="283"/>
      <c r="C11" s="283"/>
      <c r="D11" s="283"/>
      <c r="E11" s="285"/>
    </row>
    <row r="12" spans="1:5" x14ac:dyDescent="0.25">
      <c r="A12" s="211">
        <v>1</v>
      </c>
      <c r="B12" s="211">
        <v>2</v>
      </c>
      <c r="C12" s="211">
        <v>3</v>
      </c>
      <c r="D12" s="211">
        <v>4</v>
      </c>
      <c r="E12" s="229">
        <v>5</v>
      </c>
    </row>
    <row r="13" spans="1:5" x14ac:dyDescent="0.25">
      <c r="A13" s="212" t="s">
        <v>84</v>
      </c>
      <c r="B13" s="38"/>
      <c r="C13" s="38"/>
      <c r="D13" s="38"/>
      <c r="E13" s="42">
        <f>E14+E29+E34+E44+E85+E119+E128+E133+E139+E164+E187+E197+E206+E226+E232+E262</f>
        <v>25764.299999999996</v>
      </c>
    </row>
    <row r="14" spans="1:5" ht="63" x14ac:dyDescent="0.25">
      <c r="A14" s="31" t="s">
        <v>236</v>
      </c>
      <c r="B14" s="38" t="s">
        <v>164</v>
      </c>
      <c r="C14" s="34"/>
      <c r="D14" s="34"/>
      <c r="E14" s="42">
        <f>E19+E24+E28</f>
        <v>330</v>
      </c>
    </row>
    <row r="15" spans="1:5" ht="78.75" x14ac:dyDescent="0.25">
      <c r="A15" s="31" t="s">
        <v>535</v>
      </c>
      <c r="B15" s="34" t="s">
        <v>536</v>
      </c>
      <c r="C15" s="34"/>
      <c r="D15" s="34"/>
      <c r="E15" s="35">
        <f>E17</f>
        <v>80</v>
      </c>
    </row>
    <row r="16" spans="1:5" ht="141.75" x14ac:dyDescent="0.25">
      <c r="A16" s="36" t="s">
        <v>537</v>
      </c>
      <c r="B16" s="34" t="s">
        <v>166</v>
      </c>
      <c r="C16" s="34"/>
      <c r="D16" s="34"/>
      <c r="E16" s="35">
        <f>E17</f>
        <v>80</v>
      </c>
    </row>
    <row r="17" spans="1:5" ht="141.75" x14ac:dyDescent="0.25">
      <c r="A17" s="36" t="s">
        <v>167</v>
      </c>
      <c r="B17" s="34" t="s">
        <v>168</v>
      </c>
      <c r="C17" s="34"/>
      <c r="D17" s="34"/>
      <c r="E17" s="35">
        <f>E18</f>
        <v>80</v>
      </c>
    </row>
    <row r="18" spans="1:5" ht="31.5" x14ac:dyDescent="0.25">
      <c r="A18" s="144" t="s">
        <v>97</v>
      </c>
      <c r="B18" s="34" t="s">
        <v>168</v>
      </c>
      <c r="C18" s="34" t="s">
        <v>110</v>
      </c>
      <c r="D18" s="34"/>
      <c r="E18" s="35">
        <v>80</v>
      </c>
    </row>
    <row r="19" spans="1:5" x14ac:dyDescent="0.25">
      <c r="A19" s="144" t="s">
        <v>27</v>
      </c>
      <c r="B19" s="34" t="s">
        <v>168</v>
      </c>
      <c r="C19" s="34" t="s">
        <v>110</v>
      </c>
      <c r="D19" s="34" t="s">
        <v>28</v>
      </c>
      <c r="E19" s="35">
        <v>80</v>
      </c>
    </row>
    <row r="20" spans="1:5" ht="78.75" x14ac:dyDescent="0.25">
      <c r="A20" s="218" t="s">
        <v>237</v>
      </c>
      <c r="B20" s="34" t="s">
        <v>238</v>
      </c>
      <c r="C20" s="34"/>
      <c r="D20" s="34"/>
      <c r="E20" s="35">
        <f>E24+E28</f>
        <v>250</v>
      </c>
    </row>
    <row r="21" spans="1:5" ht="157.5" x14ac:dyDescent="0.25">
      <c r="A21" s="230" t="s">
        <v>239</v>
      </c>
      <c r="B21" s="34" t="s">
        <v>240</v>
      </c>
      <c r="C21" s="34"/>
      <c r="D21" s="34"/>
      <c r="E21" s="35">
        <f>E22</f>
        <v>150</v>
      </c>
    </row>
    <row r="22" spans="1:5" ht="157.5" x14ac:dyDescent="0.25">
      <c r="A22" s="36" t="s">
        <v>538</v>
      </c>
      <c r="B22" s="34" t="s">
        <v>242</v>
      </c>
      <c r="C22" s="34"/>
      <c r="D22" s="34"/>
      <c r="E22" s="35">
        <f>E23</f>
        <v>150</v>
      </c>
    </row>
    <row r="23" spans="1:5" ht="31.5" x14ac:dyDescent="0.25">
      <c r="A23" s="144" t="s">
        <v>97</v>
      </c>
      <c r="B23" s="34" t="s">
        <v>242</v>
      </c>
      <c r="C23" s="34" t="s">
        <v>110</v>
      </c>
      <c r="D23" s="34"/>
      <c r="E23" s="35">
        <v>150</v>
      </c>
    </row>
    <row r="24" spans="1:5" x14ac:dyDescent="0.25">
      <c r="A24" s="144" t="s">
        <v>43</v>
      </c>
      <c r="B24" s="34" t="s">
        <v>242</v>
      </c>
      <c r="C24" s="34" t="s">
        <v>110</v>
      </c>
      <c r="D24" s="34" t="s">
        <v>44</v>
      </c>
      <c r="E24" s="35">
        <v>150</v>
      </c>
    </row>
    <row r="25" spans="1:5" ht="157.5" x14ac:dyDescent="0.25">
      <c r="A25" s="36" t="s">
        <v>243</v>
      </c>
      <c r="B25" s="34" t="s">
        <v>244</v>
      </c>
      <c r="C25" s="34"/>
      <c r="D25" s="34"/>
      <c r="E25" s="35">
        <f>E26</f>
        <v>100</v>
      </c>
    </row>
    <row r="26" spans="1:5" ht="157.5" x14ac:dyDescent="0.25">
      <c r="A26" s="36" t="s">
        <v>245</v>
      </c>
      <c r="B26" s="34" t="s">
        <v>246</v>
      </c>
      <c r="C26" s="34"/>
      <c r="D26" s="34"/>
      <c r="E26" s="35">
        <f>E27</f>
        <v>100</v>
      </c>
    </row>
    <row r="27" spans="1:5" ht="31.5" x14ac:dyDescent="0.25">
      <c r="A27" s="144" t="s">
        <v>97</v>
      </c>
      <c r="B27" s="34" t="s">
        <v>246</v>
      </c>
      <c r="C27" s="34" t="s">
        <v>110</v>
      </c>
      <c r="D27" s="34"/>
      <c r="E27" s="35">
        <f>E28</f>
        <v>100</v>
      </c>
    </row>
    <row r="28" spans="1:5" x14ac:dyDescent="0.25">
      <c r="A28" s="144" t="s">
        <v>43</v>
      </c>
      <c r="B28" s="34" t="s">
        <v>246</v>
      </c>
      <c r="C28" s="34" t="s">
        <v>110</v>
      </c>
      <c r="D28" s="34" t="s">
        <v>44</v>
      </c>
      <c r="E28" s="35">
        <v>100</v>
      </c>
    </row>
    <row r="29" spans="1:5" ht="31.5" x14ac:dyDescent="0.25">
      <c r="A29" s="31" t="s">
        <v>609</v>
      </c>
      <c r="B29" s="38" t="s">
        <v>539</v>
      </c>
      <c r="C29" s="34"/>
      <c r="D29" s="34"/>
      <c r="E29" s="42">
        <f>E32</f>
        <v>2</v>
      </c>
    </row>
    <row r="30" spans="1:5" ht="47.25" x14ac:dyDescent="0.25">
      <c r="A30" s="41" t="s">
        <v>171</v>
      </c>
      <c r="B30" s="223" t="s">
        <v>172</v>
      </c>
      <c r="C30" s="34"/>
      <c r="D30" s="34"/>
      <c r="E30" s="35">
        <f>E31</f>
        <v>2</v>
      </c>
    </row>
    <row r="31" spans="1:5" ht="47.25" x14ac:dyDescent="0.25">
      <c r="A31" s="27" t="s">
        <v>173</v>
      </c>
      <c r="B31" s="223" t="s">
        <v>174</v>
      </c>
      <c r="C31" s="34"/>
      <c r="D31" s="34"/>
      <c r="E31" s="35">
        <f>E32</f>
        <v>2</v>
      </c>
    </row>
    <row r="32" spans="1:5" ht="31.5" x14ac:dyDescent="0.25">
      <c r="A32" s="36" t="s">
        <v>97</v>
      </c>
      <c r="B32" s="223" t="s">
        <v>174</v>
      </c>
      <c r="C32" s="34" t="s">
        <v>110</v>
      </c>
      <c r="D32" s="34"/>
      <c r="E32" s="35">
        <f>E33</f>
        <v>2</v>
      </c>
    </row>
    <row r="33" spans="1:5" x14ac:dyDescent="0.25">
      <c r="A33" s="144" t="s">
        <v>27</v>
      </c>
      <c r="B33" s="223" t="s">
        <v>174</v>
      </c>
      <c r="C33" s="34" t="s">
        <v>110</v>
      </c>
      <c r="D33" s="34" t="s">
        <v>28</v>
      </c>
      <c r="E33" s="35">
        <v>2</v>
      </c>
    </row>
    <row r="34" spans="1:5" ht="31.5" x14ac:dyDescent="0.25">
      <c r="A34" s="31" t="s">
        <v>141</v>
      </c>
      <c r="B34" s="38" t="s">
        <v>142</v>
      </c>
      <c r="C34" s="34"/>
      <c r="D34" s="34"/>
      <c r="E34" s="42">
        <f>E35</f>
        <v>207.8</v>
      </c>
    </row>
    <row r="35" spans="1:5" ht="78.75" x14ac:dyDescent="0.25">
      <c r="A35" s="218" t="s">
        <v>610</v>
      </c>
      <c r="B35" s="38" t="s">
        <v>144</v>
      </c>
      <c r="C35" s="38"/>
      <c r="D35" s="34"/>
      <c r="E35" s="42">
        <f>E38+E42</f>
        <v>207.8</v>
      </c>
    </row>
    <row r="36" spans="1:5" ht="31.5" x14ac:dyDescent="0.25">
      <c r="A36" s="219" t="s">
        <v>501</v>
      </c>
      <c r="B36" s="34" t="s">
        <v>146</v>
      </c>
      <c r="C36" s="34"/>
      <c r="D36" s="34"/>
      <c r="E36" s="35">
        <f>E37</f>
        <v>52.8</v>
      </c>
    </row>
    <row r="37" spans="1:5" ht="31.5" x14ac:dyDescent="0.25">
      <c r="A37" s="219" t="s">
        <v>573</v>
      </c>
      <c r="B37" s="34" t="s">
        <v>497</v>
      </c>
      <c r="C37" s="34"/>
      <c r="D37" s="34"/>
      <c r="E37" s="35">
        <f>E38</f>
        <v>52.8</v>
      </c>
    </row>
    <row r="38" spans="1:5" ht="31.5" x14ac:dyDescent="0.25">
      <c r="A38" s="144" t="s">
        <v>97</v>
      </c>
      <c r="B38" s="34" t="s">
        <v>497</v>
      </c>
      <c r="C38" s="34" t="s">
        <v>110</v>
      </c>
      <c r="D38" s="34"/>
      <c r="E38" s="35">
        <f>E39</f>
        <v>52.8</v>
      </c>
    </row>
    <row r="39" spans="1:5" ht="31.5" x14ac:dyDescent="0.25">
      <c r="A39" s="144" t="s">
        <v>571</v>
      </c>
      <c r="B39" s="34" t="s">
        <v>497</v>
      </c>
      <c r="C39" s="34" t="s">
        <v>110</v>
      </c>
      <c r="D39" s="34" t="s">
        <v>36</v>
      </c>
      <c r="E39" s="35">
        <v>52.8</v>
      </c>
    </row>
    <row r="40" spans="1:5" ht="31.5" x14ac:dyDescent="0.25">
      <c r="A40" s="219" t="s">
        <v>189</v>
      </c>
      <c r="B40" s="34" t="s">
        <v>499</v>
      </c>
      <c r="C40" s="34"/>
      <c r="D40" s="34"/>
      <c r="E40" s="35">
        <f>E42</f>
        <v>155</v>
      </c>
    </row>
    <row r="41" spans="1:5" ht="31.5" x14ac:dyDescent="0.25">
      <c r="A41" s="219" t="s">
        <v>190</v>
      </c>
      <c r="B41" s="34" t="s">
        <v>500</v>
      </c>
      <c r="C41" s="34"/>
      <c r="D41" s="34"/>
      <c r="E41" s="35">
        <f>E42</f>
        <v>155</v>
      </c>
    </row>
    <row r="42" spans="1:5" ht="31.5" x14ac:dyDescent="0.25">
      <c r="A42" s="144" t="s">
        <v>97</v>
      </c>
      <c r="B42" s="34" t="s">
        <v>500</v>
      </c>
      <c r="C42" s="34" t="s">
        <v>110</v>
      </c>
      <c r="D42" s="34"/>
      <c r="E42" s="35">
        <f>E43</f>
        <v>155</v>
      </c>
    </row>
    <row r="43" spans="1:5" x14ac:dyDescent="0.25">
      <c r="A43" s="144" t="s">
        <v>37</v>
      </c>
      <c r="B43" s="34" t="s">
        <v>500</v>
      </c>
      <c r="C43" s="34" t="s">
        <v>110</v>
      </c>
      <c r="D43" s="34" t="s">
        <v>38</v>
      </c>
      <c r="E43" s="35">
        <v>155</v>
      </c>
    </row>
    <row r="44" spans="1:5" ht="78.75" x14ac:dyDescent="0.25">
      <c r="A44" s="149" t="s">
        <v>540</v>
      </c>
      <c r="B44" s="38" t="s">
        <v>541</v>
      </c>
      <c r="C44" s="34"/>
      <c r="D44" s="34"/>
      <c r="E44" s="42">
        <f>E45+E59+E71+E76</f>
        <v>1732.1</v>
      </c>
    </row>
    <row r="45" spans="1:5" ht="31.5" x14ac:dyDescent="0.25">
      <c r="A45" s="218" t="s">
        <v>195</v>
      </c>
      <c r="B45" s="38" t="s">
        <v>196</v>
      </c>
      <c r="C45" s="38"/>
      <c r="D45" s="38"/>
      <c r="E45" s="42">
        <f>E47</f>
        <v>266.39999999999998</v>
      </c>
    </row>
    <row r="46" spans="1:5" ht="47.25" x14ac:dyDescent="0.25">
      <c r="A46" s="230" t="s">
        <v>197</v>
      </c>
      <c r="B46" s="34" t="s">
        <v>198</v>
      </c>
      <c r="C46" s="34"/>
      <c r="D46" s="34"/>
      <c r="E46" s="35">
        <f>E47</f>
        <v>266.39999999999998</v>
      </c>
    </row>
    <row r="47" spans="1:5" ht="31.5" x14ac:dyDescent="0.25">
      <c r="A47" s="230" t="s">
        <v>199</v>
      </c>
      <c r="B47" s="34" t="s">
        <v>200</v>
      </c>
      <c r="C47" s="34"/>
      <c r="D47" s="34"/>
      <c r="E47" s="35">
        <f>E48</f>
        <v>266.39999999999998</v>
      </c>
    </row>
    <row r="48" spans="1:5" ht="31.5" x14ac:dyDescent="0.25">
      <c r="A48" s="144" t="s">
        <v>97</v>
      </c>
      <c r="B48" s="34" t="s">
        <v>200</v>
      </c>
      <c r="C48" s="34" t="s">
        <v>110</v>
      </c>
      <c r="D48" s="34"/>
      <c r="E48" s="35">
        <f>E49</f>
        <v>266.39999999999998</v>
      </c>
    </row>
    <row r="49" spans="1:5" x14ac:dyDescent="0.25">
      <c r="A49" s="144" t="s">
        <v>192</v>
      </c>
      <c r="B49" s="34" t="s">
        <v>200</v>
      </c>
      <c r="C49" s="34" t="s">
        <v>110</v>
      </c>
      <c r="D49" s="34" t="s">
        <v>42</v>
      </c>
      <c r="E49" s="35">
        <v>266.39999999999998</v>
      </c>
    </row>
    <row r="50" spans="1:5" ht="47.25" hidden="1" x14ac:dyDescent="0.25">
      <c r="A50" s="218" t="s">
        <v>201</v>
      </c>
      <c r="B50" s="38" t="s">
        <v>202</v>
      </c>
      <c r="C50" s="34"/>
      <c r="D50" s="34"/>
      <c r="E50" s="42">
        <v>0</v>
      </c>
    </row>
    <row r="51" spans="1:5" ht="47.25" hidden="1" x14ac:dyDescent="0.25">
      <c r="A51" s="230" t="s">
        <v>203</v>
      </c>
      <c r="B51" s="34" t="s">
        <v>204</v>
      </c>
      <c r="C51" s="34"/>
      <c r="D51" s="34"/>
      <c r="E51" s="35">
        <f>E52</f>
        <v>0</v>
      </c>
    </row>
    <row r="52" spans="1:5" ht="47.25" hidden="1" x14ac:dyDescent="0.25">
      <c r="A52" s="230" t="s">
        <v>205</v>
      </c>
      <c r="B52" s="34" t="s">
        <v>206</v>
      </c>
      <c r="C52" s="34"/>
      <c r="D52" s="34"/>
      <c r="E52" s="35">
        <f>E53</f>
        <v>0</v>
      </c>
    </row>
    <row r="53" spans="1:5" ht="31.5" hidden="1" x14ac:dyDescent="0.25">
      <c r="A53" s="144" t="s">
        <v>97</v>
      </c>
      <c r="B53" s="34" t="s">
        <v>206</v>
      </c>
      <c r="C53" s="34" t="s">
        <v>110</v>
      </c>
      <c r="D53" s="34"/>
      <c r="E53" s="35">
        <f>E54</f>
        <v>0</v>
      </c>
    </row>
    <row r="54" spans="1:5" hidden="1" x14ac:dyDescent="0.25">
      <c r="A54" s="144" t="s">
        <v>192</v>
      </c>
      <c r="B54" s="34" t="s">
        <v>206</v>
      </c>
      <c r="C54" s="34" t="s">
        <v>110</v>
      </c>
      <c r="D54" s="34" t="s">
        <v>42</v>
      </c>
      <c r="E54" s="35">
        <v>0</v>
      </c>
    </row>
    <row r="55" spans="1:5" ht="31.5" hidden="1" x14ac:dyDescent="0.25">
      <c r="A55" s="144" t="s">
        <v>207</v>
      </c>
      <c r="B55" s="34" t="s">
        <v>542</v>
      </c>
      <c r="C55" s="34"/>
      <c r="D55" s="34"/>
      <c r="E55" s="35">
        <v>0</v>
      </c>
    </row>
    <row r="56" spans="1:5" ht="31.5" hidden="1" x14ac:dyDescent="0.25">
      <c r="A56" s="230" t="s">
        <v>209</v>
      </c>
      <c r="B56" s="34" t="s">
        <v>208</v>
      </c>
      <c r="C56" s="34"/>
      <c r="D56" s="34"/>
      <c r="E56" s="30">
        <v>0</v>
      </c>
    </row>
    <row r="57" spans="1:5" ht="31.5" hidden="1" x14ac:dyDescent="0.25">
      <c r="A57" s="144" t="s">
        <v>97</v>
      </c>
      <c r="B57" s="34" t="s">
        <v>208</v>
      </c>
      <c r="C57" s="34" t="s">
        <v>110</v>
      </c>
      <c r="D57" s="34"/>
      <c r="E57" s="30">
        <v>0</v>
      </c>
    </row>
    <row r="58" spans="1:5" hidden="1" x14ac:dyDescent="0.25">
      <c r="A58" s="144" t="s">
        <v>192</v>
      </c>
      <c r="B58" s="34" t="s">
        <v>208</v>
      </c>
      <c r="C58" s="34" t="s">
        <v>110</v>
      </c>
      <c r="D58" s="34" t="s">
        <v>42</v>
      </c>
      <c r="E58" s="30">
        <v>0</v>
      </c>
    </row>
    <row r="59" spans="1:5" ht="31.5" x14ac:dyDescent="0.25">
      <c r="A59" s="149" t="s">
        <v>210</v>
      </c>
      <c r="B59" s="38" t="s">
        <v>202</v>
      </c>
      <c r="C59" s="34"/>
      <c r="D59" s="34"/>
      <c r="E59" s="214">
        <f>E67+E70</f>
        <v>665.7</v>
      </c>
    </row>
    <row r="60" spans="1:5" ht="31.5" hidden="1" x14ac:dyDescent="0.25">
      <c r="A60" s="144" t="s">
        <v>211</v>
      </c>
      <c r="B60" s="34" t="s">
        <v>220</v>
      </c>
      <c r="C60" s="34"/>
      <c r="D60" s="34"/>
      <c r="E60" s="30">
        <f>E61</f>
        <v>0</v>
      </c>
    </row>
    <row r="61" spans="1:5" hidden="1" x14ac:dyDescent="0.25">
      <c r="A61" s="144" t="s">
        <v>212</v>
      </c>
      <c r="B61" s="34" t="s">
        <v>543</v>
      </c>
      <c r="C61" s="34"/>
      <c r="D61" s="34"/>
      <c r="E61" s="30">
        <f>E62</f>
        <v>0</v>
      </c>
    </row>
    <row r="62" spans="1:5" ht="31.5" hidden="1" x14ac:dyDescent="0.25">
      <c r="A62" s="144" t="s">
        <v>97</v>
      </c>
      <c r="B62" s="34" t="s">
        <v>543</v>
      </c>
      <c r="C62" s="34" t="s">
        <v>110</v>
      </c>
      <c r="D62" s="34"/>
      <c r="E62" s="30">
        <f>E63</f>
        <v>0</v>
      </c>
    </row>
    <row r="63" spans="1:5" hidden="1" x14ac:dyDescent="0.25">
      <c r="A63" s="144" t="s">
        <v>192</v>
      </c>
      <c r="B63" s="34" t="s">
        <v>543</v>
      </c>
      <c r="C63" s="34" t="s">
        <v>110</v>
      </c>
      <c r="D63" s="34" t="s">
        <v>42</v>
      </c>
      <c r="E63" s="30">
        <v>0</v>
      </c>
    </row>
    <row r="64" spans="1:5" ht="31.5" x14ac:dyDescent="0.25">
      <c r="A64" s="41" t="s">
        <v>214</v>
      </c>
      <c r="B64" s="34" t="s">
        <v>204</v>
      </c>
      <c r="C64" s="34"/>
      <c r="D64" s="34"/>
      <c r="E64" s="30">
        <f>E65</f>
        <v>64</v>
      </c>
    </row>
    <row r="65" spans="1:5" x14ac:dyDescent="0.25">
      <c r="A65" s="36" t="s">
        <v>215</v>
      </c>
      <c r="B65" s="34" t="s">
        <v>216</v>
      </c>
      <c r="C65" s="34"/>
      <c r="D65" s="34"/>
      <c r="E65" s="30">
        <f>E66</f>
        <v>64</v>
      </c>
    </row>
    <row r="66" spans="1:5" ht="31.5" x14ac:dyDescent="0.25">
      <c r="A66" s="36" t="s">
        <v>97</v>
      </c>
      <c r="B66" s="34" t="s">
        <v>216</v>
      </c>
      <c r="C66" s="34" t="s">
        <v>110</v>
      </c>
      <c r="D66" s="34"/>
      <c r="E66" s="30">
        <v>64</v>
      </c>
    </row>
    <row r="67" spans="1:5" x14ac:dyDescent="0.25">
      <c r="A67" s="33" t="s">
        <v>192</v>
      </c>
      <c r="B67" s="34" t="s">
        <v>575</v>
      </c>
      <c r="C67" s="34" t="s">
        <v>110</v>
      </c>
      <c r="D67" s="34" t="s">
        <v>42</v>
      </c>
      <c r="E67" s="30">
        <v>64</v>
      </c>
    </row>
    <row r="68" spans="1:5" ht="31.5" x14ac:dyDescent="0.25">
      <c r="A68" s="41" t="s">
        <v>214</v>
      </c>
      <c r="B68" s="34" t="s">
        <v>204</v>
      </c>
      <c r="C68" s="34"/>
      <c r="D68" s="34"/>
      <c r="E68" s="30">
        <f>E70</f>
        <v>601.70000000000005</v>
      </c>
    </row>
    <row r="69" spans="1:5" x14ac:dyDescent="0.25">
      <c r="A69" s="41" t="s">
        <v>215</v>
      </c>
      <c r="B69" s="34" t="s">
        <v>216</v>
      </c>
      <c r="C69" s="34" t="s">
        <v>110</v>
      </c>
      <c r="D69" s="34"/>
      <c r="E69" s="30">
        <f>E70</f>
        <v>601.70000000000005</v>
      </c>
    </row>
    <row r="70" spans="1:5" x14ac:dyDescent="0.25">
      <c r="A70" s="33" t="s">
        <v>192</v>
      </c>
      <c r="B70" s="34" t="s">
        <v>216</v>
      </c>
      <c r="C70" s="34" t="s">
        <v>110</v>
      </c>
      <c r="D70" s="34" t="s">
        <v>42</v>
      </c>
      <c r="E70" s="30">
        <v>601.70000000000005</v>
      </c>
    </row>
    <row r="71" spans="1:5" ht="31.5" x14ac:dyDescent="0.25">
      <c r="A71" s="149" t="s">
        <v>217</v>
      </c>
      <c r="B71" s="38" t="s">
        <v>218</v>
      </c>
      <c r="C71" s="34"/>
      <c r="D71" s="34"/>
      <c r="E71" s="214">
        <f>E72</f>
        <v>400</v>
      </c>
    </row>
    <row r="72" spans="1:5" ht="47.25" x14ac:dyDescent="0.25">
      <c r="A72" s="41" t="s">
        <v>219</v>
      </c>
      <c r="B72" s="34" t="s">
        <v>220</v>
      </c>
      <c r="C72" s="34"/>
      <c r="D72" s="34"/>
      <c r="E72" s="30">
        <f>E73</f>
        <v>400</v>
      </c>
    </row>
    <row r="73" spans="1:5" ht="31.5" x14ac:dyDescent="0.25">
      <c r="A73" s="41" t="s">
        <v>221</v>
      </c>
      <c r="B73" s="34" t="s">
        <v>222</v>
      </c>
      <c r="C73" s="34"/>
      <c r="D73" s="34"/>
      <c r="E73" s="30">
        <f>E74</f>
        <v>400</v>
      </c>
    </row>
    <row r="74" spans="1:5" ht="31.5" x14ac:dyDescent="0.25">
      <c r="A74" s="36" t="s">
        <v>97</v>
      </c>
      <c r="B74" s="34" t="s">
        <v>222</v>
      </c>
      <c r="C74" s="34" t="s">
        <v>110</v>
      </c>
      <c r="D74" s="34"/>
      <c r="E74" s="30">
        <f>E75</f>
        <v>400</v>
      </c>
    </row>
    <row r="75" spans="1:5" x14ac:dyDescent="0.25">
      <c r="A75" s="33" t="s">
        <v>192</v>
      </c>
      <c r="B75" s="34" t="s">
        <v>222</v>
      </c>
      <c r="C75" s="34" t="s">
        <v>110</v>
      </c>
      <c r="D75" s="34" t="s">
        <v>42</v>
      </c>
      <c r="E75" s="30">
        <v>400</v>
      </c>
    </row>
    <row r="76" spans="1:5" ht="47.25" x14ac:dyDescent="0.25">
      <c r="A76" s="218" t="s">
        <v>201</v>
      </c>
      <c r="B76" s="34" t="s">
        <v>462</v>
      </c>
      <c r="C76" s="34"/>
      <c r="D76" s="34"/>
      <c r="E76" s="30">
        <f>E80+E84</f>
        <v>400</v>
      </c>
    </row>
    <row r="77" spans="1:5" ht="47.25" x14ac:dyDescent="0.25">
      <c r="A77" s="41" t="s">
        <v>203</v>
      </c>
      <c r="B77" s="34" t="s">
        <v>463</v>
      </c>
      <c r="C77" s="34"/>
      <c r="D77" s="34"/>
      <c r="E77" s="30">
        <f>E78</f>
        <v>100</v>
      </c>
    </row>
    <row r="78" spans="1:5" ht="47.25" x14ac:dyDescent="0.25">
      <c r="A78" s="41" t="s">
        <v>205</v>
      </c>
      <c r="B78" s="34" t="s">
        <v>464</v>
      </c>
      <c r="C78" s="34"/>
      <c r="D78" s="34"/>
      <c r="E78" s="30">
        <f>E79</f>
        <v>100</v>
      </c>
    </row>
    <row r="79" spans="1:5" ht="31.5" x14ac:dyDescent="0.25">
      <c r="A79" s="36" t="s">
        <v>97</v>
      </c>
      <c r="B79" s="34" t="s">
        <v>464</v>
      </c>
      <c r="C79" s="34" t="s">
        <v>110</v>
      </c>
      <c r="D79" s="34"/>
      <c r="E79" s="30">
        <f>E80</f>
        <v>100</v>
      </c>
    </row>
    <row r="80" spans="1:5" x14ac:dyDescent="0.25">
      <c r="A80" s="33" t="s">
        <v>192</v>
      </c>
      <c r="B80" s="34" t="s">
        <v>464</v>
      </c>
      <c r="C80" s="34" t="s">
        <v>110</v>
      </c>
      <c r="D80" s="34" t="s">
        <v>42</v>
      </c>
      <c r="E80" s="30">
        <v>100</v>
      </c>
    </row>
    <row r="81" spans="1:5" ht="31.5" x14ac:dyDescent="0.25">
      <c r="A81" s="41" t="s">
        <v>207</v>
      </c>
      <c r="B81" s="34" t="s">
        <v>466</v>
      </c>
      <c r="C81" s="34"/>
      <c r="D81" s="34"/>
      <c r="E81" s="30">
        <f>E82</f>
        <v>300</v>
      </c>
    </row>
    <row r="82" spans="1:5" ht="37.5" customHeight="1" x14ac:dyDescent="0.25">
      <c r="A82" s="41" t="s">
        <v>209</v>
      </c>
      <c r="B82" s="34" t="s">
        <v>465</v>
      </c>
      <c r="C82" s="34"/>
      <c r="D82" s="34"/>
      <c r="E82" s="30">
        <f>E83</f>
        <v>300</v>
      </c>
    </row>
    <row r="83" spans="1:5" ht="31.5" x14ac:dyDescent="0.25">
      <c r="A83" s="36" t="s">
        <v>97</v>
      </c>
      <c r="B83" s="34" t="s">
        <v>576</v>
      </c>
      <c r="C83" s="34" t="s">
        <v>110</v>
      </c>
      <c r="D83" s="34"/>
      <c r="E83" s="30">
        <f>E84</f>
        <v>300</v>
      </c>
    </row>
    <row r="84" spans="1:5" x14ac:dyDescent="0.25">
      <c r="A84" s="33" t="s">
        <v>192</v>
      </c>
      <c r="B84" s="34" t="s">
        <v>576</v>
      </c>
      <c r="C84" s="34" t="s">
        <v>110</v>
      </c>
      <c r="D84" s="34" t="s">
        <v>42</v>
      </c>
      <c r="E84" s="30">
        <v>300</v>
      </c>
    </row>
    <row r="85" spans="1:5" ht="63" x14ac:dyDescent="0.25">
      <c r="A85" s="149" t="s">
        <v>544</v>
      </c>
      <c r="B85" s="38" t="s">
        <v>262</v>
      </c>
      <c r="C85" s="34"/>
      <c r="D85" s="34"/>
      <c r="E85" s="214">
        <f>E86+E95+E104+E114</f>
        <v>659</v>
      </c>
    </row>
    <row r="86" spans="1:5" hidden="1" x14ac:dyDescent="0.25">
      <c r="A86" s="32" t="s">
        <v>545</v>
      </c>
      <c r="B86" s="38" t="s">
        <v>267</v>
      </c>
      <c r="C86" s="34"/>
      <c r="D86" s="34"/>
      <c r="E86" s="214">
        <f>E89+E93</f>
        <v>0</v>
      </c>
    </row>
    <row r="87" spans="1:5" ht="31.5" hidden="1" x14ac:dyDescent="0.25">
      <c r="A87" s="41" t="s">
        <v>546</v>
      </c>
      <c r="B87" s="34" t="s">
        <v>269</v>
      </c>
      <c r="C87" s="34"/>
      <c r="D87" s="34"/>
      <c r="E87" s="30">
        <f>E88</f>
        <v>0</v>
      </c>
    </row>
    <row r="88" spans="1:5" ht="31.5" hidden="1" x14ac:dyDescent="0.25">
      <c r="A88" s="41" t="s">
        <v>547</v>
      </c>
      <c r="B88" s="34" t="s">
        <v>548</v>
      </c>
      <c r="C88" s="34"/>
      <c r="D88" s="34"/>
      <c r="E88" s="30">
        <f>E89</f>
        <v>0</v>
      </c>
    </row>
    <row r="89" spans="1:5" ht="31.5" hidden="1" x14ac:dyDescent="0.25">
      <c r="A89" s="36" t="s">
        <v>97</v>
      </c>
      <c r="B89" s="34" t="s">
        <v>271</v>
      </c>
      <c r="C89" s="34" t="s">
        <v>110</v>
      </c>
      <c r="D89" s="34"/>
      <c r="E89" s="35">
        <v>0</v>
      </c>
    </row>
    <row r="90" spans="1:5" hidden="1" x14ac:dyDescent="0.25">
      <c r="A90" s="33" t="s">
        <v>49</v>
      </c>
      <c r="B90" s="34" t="s">
        <v>271</v>
      </c>
      <c r="C90" s="34" t="s">
        <v>110</v>
      </c>
      <c r="D90" s="34" t="s">
        <v>50</v>
      </c>
      <c r="E90" s="35">
        <v>0</v>
      </c>
    </row>
    <row r="91" spans="1:5" ht="31.5" hidden="1" x14ac:dyDescent="0.25">
      <c r="A91" s="41" t="s">
        <v>546</v>
      </c>
      <c r="B91" s="34" t="s">
        <v>549</v>
      </c>
      <c r="C91" s="34"/>
      <c r="D91" s="34"/>
      <c r="E91" s="35">
        <f>E92</f>
        <v>0</v>
      </c>
    </row>
    <row r="92" spans="1:5" ht="31.5" hidden="1" x14ac:dyDescent="0.25">
      <c r="A92" s="41" t="s">
        <v>550</v>
      </c>
      <c r="B92" s="34" t="s">
        <v>551</v>
      </c>
      <c r="C92" s="34"/>
      <c r="D92" s="34"/>
      <c r="E92" s="35">
        <f>E93</f>
        <v>0</v>
      </c>
    </row>
    <row r="93" spans="1:5" ht="31.5" hidden="1" x14ac:dyDescent="0.25">
      <c r="A93" s="36" t="s">
        <v>97</v>
      </c>
      <c r="B93" s="34" t="s">
        <v>551</v>
      </c>
      <c r="C93" s="34" t="s">
        <v>110</v>
      </c>
      <c r="D93" s="34"/>
      <c r="E93" s="35">
        <f>E94</f>
        <v>0</v>
      </c>
    </row>
    <row r="94" spans="1:5" hidden="1" x14ac:dyDescent="0.25">
      <c r="A94" s="33" t="s">
        <v>49</v>
      </c>
      <c r="B94" s="34" t="s">
        <v>551</v>
      </c>
      <c r="C94" s="34" t="s">
        <v>110</v>
      </c>
      <c r="D94" s="34" t="s">
        <v>50</v>
      </c>
      <c r="E94" s="35">
        <v>0</v>
      </c>
    </row>
    <row r="95" spans="1:5" ht="31.5" hidden="1" x14ac:dyDescent="0.25">
      <c r="A95" s="32" t="s">
        <v>273</v>
      </c>
      <c r="B95" s="38" t="s">
        <v>274</v>
      </c>
      <c r="C95" s="34"/>
      <c r="D95" s="34"/>
      <c r="E95" s="214">
        <f>E97+E102</f>
        <v>0</v>
      </c>
    </row>
    <row r="96" spans="1:5" ht="31.5" hidden="1" x14ac:dyDescent="0.25">
      <c r="A96" s="41" t="s">
        <v>275</v>
      </c>
      <c r="B96" s="34" t="s">
        <v>276</v>
      </c>
      <c r="C96" s="34"/>
      <c r="D96" s="34"/>
      <c r="E96" s="30">
        <f>E97</f>
        <v>0</v>
      </c>
    </row>
    <row r="97" spans="1:5" ht="31.5" hidden="1" x14ac:dyDescent="0.25">
      <c r="A97" s="41" t="s">
        <v>277</v>
      </c>
      <c r="B97" s="34" t="s">
        <v>278</v>
      </c>
      <c r="C97" s="34"/>
      <c r="D97" s="34"/>
      <c r="E97" s="30">
        <f>E98</f>
        <v>0</v>
      </c>
    </row>
    <row r="98" spans="1:5" ht="31.5" hidden="1" x14ac:dyDescent="0.25">
      <c r="A98" s="36" t="s">
        <v>97</v>
      </c>
      <c r="B98" s="34" t="s">
        <v>278</v>
      </c>
      <c r="C98" s="34" t="s">
        <v>110</v>
      </c>
      <c r="D98" s="34"/>
      <c r="E98" s="35">
        <f>E99</f>
        <v>0</v>
      </c>
    </row>
    <row r="99" spans="1:5" hidden="1" x14ac:dyDescent="0.25">
      <c r="A99" s="33" t="s">
        <v>49</v>
      </c>
      <c r="B99" s="34" t="s">
        <v>278</v>
      </c>
      <c r="C99" s="34" t="s">
        <v>110</v>
      </c>
      <c r="D99" s="34" t="s">
        <v>50</v>
      </c>
      <c r="E99" s="35">
        <v>0</v>
      </c>
    </row>
    <row r="100" spans="1:5" ht="31.5" hidden="1" x14ac:dyDescent="0.25">
      <c r="A100" s="41" t="s">
        <v>279</v>
      </c>
      <c r="B100" s="34" t="s">
        <v>552</v>
      </c>
      <c r="C100" s="34"/>
      <c r="D100" s="34"/>
      <c r="E100" s="35">
        <f>E102</f>
        <v>0</v>
      </c>
    </row>
    <row r="101" spans="1:5" ht="31.5" hidden="1" x14ac:dyDescent="0.25">
      <c r="A101" s="41" t="s">
        <v>281</v>
      </c>
      <c r="B101" s="34" t="s">
        <v>280</v>
      </c>
      <c r="C101" s="34"/>
      <c r="D101" s="34"/>
      <c r="E101" s="35">
        <f>E102</f>
        <v>0</v>
      </c>
    </row>
    <row r="102" spans="1:5" ht="31.5" hidden="1" x14ac:dyDescent="0.25">
      <c r="A102" s="36" t="s">
        <v>97</v>
      </c>
      <c r="B102" s="34" t="s">
        <v>280</v>
      </c>
      <c r="C102" s="34" t="s">
        <v>110</v>
      </c>
      <c r="D102" s="34"/>
      <c r="E102" s="35">
        <f>E103</f>
        <v>0</v>
      </c>
    </row>
    <row r="103" spans="1:5" hidden="1" x14ac:dyDescent="0.25">
      <c r="A103" s="33" t="s">
        <v>49</v>
      </c>
      <c r="B103" s="34" t="s">
        <v>280</v>
      </c>
      <c r="C103" s="34" t="s">
        <v>110</v>
      </c>
      <c r="D103" s="34" t="s">
        <v>50</v>
      </c>
      <c r="E103" s="35">
        <v>0</v>
      </c>
    </row>
    <row r="104" spans="1:5" ht="31.5" x14ac:dyDescent="0.25">
      <c r="A104" s="32" t="s">
        <v>486</v>
      </c>
      <c r="B104" s="38" t="s">
        <v>267</v>
      </c>
      <c r="C104" s="38"/>
      <c r="D104" s="38"/>
      <c r="E104" s="42">
        <f>E107+E112</f>
        <v>399</v>
      </c>
    </row>
    <row r="105" spans="1:5" ht="31.5" x14ac:dyDescent="0.25">
      <c r="A105" s="41" t="s">
        <v>282</v>
      </c>
      <c r="B105" s="34" t="s">
        <v>269</v>
      </c>
      <c r="C105" s="34"/>
      <c r="D105" s="34"/>
      <c r="E105" s="35">
        <f>E106</f>
        <v>300</v>
      </c>
    </row>
    <row r="106" spans="1:5" ht="31.5" x14ac:dyDescent="0.25">
      <c r="A106" s="41" t="s">
        <v>284</v>
      </c>
      <c r="B106" s="34" t="s">
        <v>272</v>
      </c>
      <c r="C106" s="34"/>
      <c r="D106" s="34"/>
      <c r="E106" s="35">
        <f>E107</f>
        <v>300</v>
      </c>
    </row>
    <row r="107" spans="1:5" ht="31.5" x14ac:dyDescent="0.25">
      <c r="A107" s="36" t="s">
        <v>97</v>
      </c>
      <c r="B107" s="34" t="s">
        <v>272</v>
      </c>
      <c r="C107" s="34" t="s">
        <v>110</v>
      </c>
      <c r="D107" s="34"/>
      <c r="E107" s="35">
        <f>E108</f>
        <v>300</v>
      </c>
    </row>
    <row r="108" spans="1:5" x14ac:dyDescent="0.25">
      <c r="A108" s="33" t="s">
        <v>49</v>
      </c>
      <c r="B108" s="34" t="s">
        <v>272</v>
      </c>
      <c r="C108" s="34" t="s">
        <v>110</v>
      </c>
      <c r="D108" s="34" t="s">
        <v>50</v>
      </c>
      <c r="E108" s="35">
        <v>300</v>
      </c>
    </row>
    <row r="109" spans="1:5" ht="31.5" x14ac:dyDescent="0.25">
      <c r="A109" s="32" t="s">
        <v>487</v>
      </c>
      <c r="B109" s="34" t="s">
        <v>274</v>
      </c>
      <c r="C109" s="34"/>
      <c r="D109" s="34"/>
      <c r="E109" s="35">
        <f>E110</f>
        <v>99</v>
      </c>
    </row>
    <row r="110" spans="1:5" x14ac:dyDescent="0.25">
      <c r="A110" s="41" t="s">
        <v>505</v>
      </c>
      <c r="B110" s="34" t="s">
        <v>276</v>
      </c>
      <c r="C110" s="34"/>
      <c r="D110" s="34"/>
      <c r="E110" s="35">
        <f>E112</f>
        <v>99</v>
      </c>
    </row>
    <row r="111" spans="1:5" x14ac:dyDescent="0.25">
      <c r="A111" s="41" t="s">
        <v>504</v>
      </c>
      <c r="B111" s="34" t="s">
        <v>490</v>
      </c>
      <c r="C111" s="34"/>
      <c r="D111" s="34"/>
      <c r="E111" s="35">
        <f>E112</f>
        <v>99</v>
      </c>
    </row>
    <row r="112" spans="1:5" ht="31.5" x14ac:dyDescent="0.25">
      <c r="A112" s="36" t="s">
        <v>97</v>
      </c>
      <c r="B112" s="34" t="s">
        <v>490</v>
      </c>
      <c r="C112" s="34" t="s">
        <v>110</v>
      </c>
      <c r="D112" s="34"/>
      <c r="E112" s="35">
        <v>99</v>
      </c>
    </row>
    <row r="113" spans="1:5" x14ac:dyDescent="0.25">
      <c r="A113" s="33" t="s">
        <v>49</v>
      </c>
      <c r="B113" s="34" t="s">
        <v>490</v>
      </c>
      <c r="C113" s="34" t="s">
        <v>110</v>
      </c>
      <c r="D113" s="34" t="s">
        <v>50</v>
      </c>
      <c r="E113" s="35">
        <v>99</v>
      </c>
    </row>
    <row r="114" spans="1:5" ht="63" x14ac:dyDescent="0.25">
      <c r="A114" s="149" t="s">
        <v>485</v>
      </c>
      <c r="B114" s="38" t="s">
        <v>488</v>
      </c>
      <c r="C114" s="38"/>
      <c r="D114" s="38"/>
      <c r="E114" s="42">
        <f>E117</f>
        <v>260</v>
      </c>
    </row>
    <row r="115" spans="1:5" ht="47.25" x14ac:dyDescent="0.25">
      <c r="A115" s="144" t="s">
        <v>506</v>
      </c>
      <c r="B115" s="34" t="s">
        <v>283</v>
      </c>
      <c r="C115" s="34"/>
      <c r="D115" s="34"/>
      <c r="E115" s="35">
        <f>E118</f>
        <v>260</v>
      </c>
    </row>
    <row r="116" spans="1:5" ht="47.25" x14ac:dyDescent="0.25">
      <c r="A116" s="144" t="s">
        <v>507</v>
      </c>
      <c r="B116" s="223" t="s">
        <v>489</v>
      </c>
      <c r="C116" s="223"/>
      <c r="D116" s="223"/>
      <c r="E116" s="231">
        <f>E117</f>
        <v>260</v>
      </c>
    </row>
    <row r="117" spans="1:5" ht="31.5" x14ac:dyDescent="0.25">
      <c r="A117" s="36" t="s">
        <v>97</v>
      </c>
      <c r="B117" s="34" t="s">
        <v>489</v>
      </c>
      <c r="C117" s="34" t="s">
        <v>110</v>
      </c>
      <c r="D117" s="34"/>
      <c r="E117" s="35">
        <f>E118</f>
        <v>260</v>
      </c>
    </row>
    <row r="118" spans="1:5" x14ac:dyDescent="0.25">
      <c r="A118" s="215" t="s">
        <v>47</v>
      </c>
      <c r="B118" s="34" t="s">
        <v>489</v>
      </c>
      <c r="C118" s="34" t="s">
        <v>110</v>
      </c>
      <c r="D118" s="34" t="s">
        <v>48</v>
      </c>
      <c r="E118" s="35">
        <v>260</v>
      </c>
    </row>
    <row r="119" spans="1:5" ht="63" x14ac:dyDescent="0.25">
      <c r="A119" s="31" t="s">
        <v>345</v>
      </c>
      <c r="B119" s="38" t="s">
        <v>346</v>
      </c>
      <c r="C119" s="34"/>
      <c r="D119" s="34"/>
      <c r="E119" s="42">
        <f>E123+E127</f>
        <v>320</v>
      </c>
    </row>
    <row r="120" spans="1:5" ht="31.5" x14ac:dyDescent="0.25">
      <c r="A120" s="41" t="s">
        <v>553</v>
      </c>
      <c r="B120" s="34" t="s">
        <v>475</v>
      </c>
      <c r="C120" s="34"/>
      <c r="D120" s="34"/>
      <c r="E120" s="35">
        <f>E121</f>
        <v>100</v>
      </c>
    </row>
    <row r="121" spans="1:5" x14ac:dyDescent="0.25">
      <c r="A121" s="41" t="s">
        <v>554</v>
      </c>
      <c r="B121" s="34" t="s">
        <v>347</v>
      </c>
      <c r="C121" s="34"/>
      <c r="D121" s="34"/>
      <c r="E121" s="35">
        <f>E122</f>
        <v>100</v>
      </c>
    </row>
    <row r="122" spans="1:5" x14ac:dyDescent="0.25">
      <c r="A122" s="41" t="s">
        <v>348</v>
      </c>
      <c r="B122" s="34" t="s">
        <v>347</v>
      </c>
      <c r="C122" s="34" t="s">
        <v>340</v>
      </c>
      <c r="D122" s="34"/>
      <c r="E122" s="35">
        <f>E123</f>
        <v>100</v>
      </c>
    </row>
    <row r="123" spans="1:5" x14ac:dyDescent="0.25">
      <c r="A123" s="155" t="s">
        <v>65</v>
      </c>
      <c r="B123" s="34" t="s">
        <v>347</v>
      </c>
      <c r="C123" s="34" t="s">
        <v>340</v>
      </c>
      <c r="D123" s="34" t="s">
        <v>66</v>
      </c>
      <c r="E123" s="35">
        <v>100</v>
      </c>
    </row>
    <row r="124" spans="1:5" x14ac:dyDescent="0.25">
      <c r="A124" s="41" t="s">
        <v>526</v>
      </c>
      <c r="B124" s="34" t="s">
        <v>476</v>
      </c>
      <c r="C124" s="34"/>
      <c r="D124" s="34"/>
      <c r="E124" s="35">
        <f>E125</f>
        <v>220</v>
      </c>
    </row>
    <row r="125" spans="1:5" x14ac:dyDescent="0.25">
      <c r="A125" s="41" t="s">
        <v>527</v>
      </c>
      <c r="B125" s="34" t="s">
        <v>528</v>
      </c>
      <c r="C125" s="34"/>
      <c r="D125" s="34"/>
      <c r="E125" s="35">
        <f>E126</f>
        <v>220</v>
      </c>
    </row>
    <row r="126" spans="1:5" x14ac:dyDescent="0.25">
      <c r="A126" s="41" t="s">
        <v>348</v>
      </c>
      <c r="B126" s="34" t="s">
        <v>528</v>
      </c>
      <c r="C126" s="34" t="s">
        <v>340</v>
      </c>
      <c r="D126" s="34"/>
      <c r="E126" s="35">
        <f>E127</f>
        <v>220</v>
      </c>
    </row>
    <row r="127" spans="1:5" x14ac:dyDescent="0.25">
      <c r="A127" s="155" t="s">
        <v>65</v>
      </c>
      <c r="B127" s="34" t="s">
        <v>528</v>
      </c>
      <c r="C127" s="34" t="s">
        <v>340</v>
      </c>
      <c r="D127" s="34" t="s">
        <v>66</v>
      </c>
      <c r="E127" s="35">
        <v>220</v>
      </c>
    </row>
    <row r="128" spans="1:5" ht="47.25" x14ac:dyDescent="0.25">
      <c r="A128" s="31" t="s">
        <v>555</v>
      </c>
      <c r="B128" s="222" t="s">
        <v>248</v>
      </c>
      <c r="C128" s="222"/>
      <c r="D128" s="39"/>
      <c r="E128" s="232">
        <f>E129</f>
        <v>10</v>
      </c>
    </row>
    <row r="129" spans="1:6" ht="42.75" customHeight="1" x14ac:dyDescent="0.25">
      <c r="A129" s="41" t="s">
        <v>249</v>
      </c>
      <c r="B129" s="223" t="s">
        <v>250</v>
      </c>
      <c r="C129" s="223"/>
      <c r="D129" s="39"/>
      <c r="E129" s="232">
        <f>E130</f>
        <v>10</v>
      </c>
    </row>
    <row r="130" spans="1:6" ht="45.75" customHeight="1" x14ac:dyDescent="0.25">
      <c r="A130" s="41" t="s">
        <v>251</v>
      </c>
      <c r="B130" s="223" t="s">
        <v>252</v>
      </c>
      <c r="C130" s="223"/>
      <c r="D130" s="43"/>
      <c r="E130" s="233">
        <f>E131</f>
        <v>10</v>
      </c>
    </row>
    <row r="131" spans="1:6" ht="31.5" x14ac:dyDescent="0.25">
      <c r="A131" s="36" t="s">
        <v>556</v>
      </c>
      <c r="B131" s="223" t="s">
        <v>252</v>
      </c>
      <c r="C131" s="43">
        <v>240</v>
      </c>
      <c r="D131" s="34"/>
      <c r="E131" s="35">
        <v>10</v>
      </c>
    </row>
    <row r="132" spans="1:6" x14ac:dyDescent="0.25">
      <c r="A132" s="36" t="s">
        <v>43</v>
      </c>
      <c r="B132" s="223" t="s">
        <v>252</v>
      </c>
      <c r="C132" s="43">
        <v>240</v>
      </c>
      <c r="D132" s="34" t="s">
        <v>44</v>
      </c>
      <c r="E132" s="35">
        <v>10</v>
      </c>
    </row>
    <row r="133" spans="1:6" s="260" customFormat="1" ht="78.75" x14ac:dyDescent="0.25">
      <c r="A133" s="256" t="s">
        <v>524</v>
      </c>
      <c r="B133" s="257" t="s">
        <v>557</v>
      </c>
      <c r="C133" s="257"/>
      <c r="D133" s="258"/>
      <c r="E133" s="259">
        <f>E137</f>
        <v>200</v>
      </c>
      <c r="F133" s="260" t="s">
        <v>631</v>
      </c>
    </row>
    <row r="134" spans="1:6" s="260" customFormat="1" ht="31.5" x14ac:dyDescent="0.25">
      <c r="A134" s="256" t="s">
        <v>523</v>
      </c>
      <c r="B134" s="258" t="s">
        <v>577</v>
      </c>
      <c r="C134" s="257"/>
      <c r="D134" s="258"/>
      <c r="E134" s="259">
        <f>E135</f>
        <v>200</v>
      </c>
    </row>
    <row r="135" spans="1:6" s="260" customFormat="1" ht="47.25" x14ac:dyDescent="0.25">
      <c r="A135" s="261" t="s">
        <v>522</v>
      </c>
      <c r="B135" s="262" t="s">
        <v>558</v>
      </c>
      <c r="C135" s="263"/>
      <c r="D135" s="262"/>
      <c r="E135" s="264">
        <f>E136</f>
        <v>200</v>
      </c>
    </row>
    <row r="136" spans="1:6" s="260" customFormat="1" ht="47.25" x14ac:dyDescent="0.25">
      <c r="A136" s="261" t="s">
        <v>525</v>
      </c>
      <c r="B136" s="262" t="s">
        <v>578</v>
      </c>
      <c r="C136" s="263"/>
      <c r="D136" s="262"/>
      <c r="E136" s="264">
        <f>E137</f>
        <v>200</v>
      </c>
    </row>
    <row r="137" spans="1:6" s="260" customFormat="1" x14ac:dyDescent="0.25">
      <c r="A137" s="261" t="s">
        <v>327</v>
      </c>
      <c r="B137" s="262" t="s">
        <v>578</v>
      </c>
      <c r="C137" s="263">
        <v>610</v>
      </c>
      <c r="D137" s="262"/>
      <c r="E137" s="264">
        <f>E138</f>
        <v>200</v>
      </c>
    </row>
    <row r="138" spans="1:6" s="260" customFormat="1" x14ac:dyDescent="0.25">
      <c r="A138" s="265" t="s">
        <v>59</v>
      </c>
      <c r="B138" s="262" t="s">
        <v>578</v>
      </c>
      <c r="C138" s="263">
        <v>610</v>
      </c>
      <c r="D138" s="262" t="s">
        <v>60</v>
      </c>
      <c r="E138" s="264">
        <v>200</v>
      </c>
    </row>
    <row r="139" spans="1:6" ht="31.5" x14ac:dyDescent="0.25">
      <c r="A139" s="31" t="s">
        <v>291</v>
      </c>
      <c r="B139" s="38" t="s">
        <v>292</v>
      </c>
      <c r="C139" s="43"/>
      <c r="D139" s="34"/>
      <c r="E139" s="42">
        <f>E144+E158+E163</f>
        <v>550</v>
      </c>
    </row>
    <row r="140" spans="1:6" x14ac:dyDescent="0.25">
      <c r="A140" s="32" t="s">
        <v>293</v>
      </c>
      <c r="B140" s="38" t="s">
        <v>294</v>
      </c>
      <c r="C140" s="43"/>
      <c r="D140" s="34"/>
      <c r="E140" s="42">
        <f>E141</f>
        <v>300</v>
      </c>
    </row>
    <row r="141" spans="1:6" ht="31.5" x14ac:dyDescent="0.25">
      <c r="A141" s="41" t="s">
        <v>295</v>
      </c>
      <c r="B141" s="34" t="s">
        <v>296</v>
      </c>
      <c r="C141" s="43"/>
      <c r="D141" s="34"/>
      <c r="E141" s="35">
        <f>E142</f>
        <v>300</v>
      </c>
    </row>
    <row r="142" spans="1:6" x14ac:dyDescent="0.25">
      <c r="A142" s="41" t="s">
        <v>297</v>
      </c>
      <c r="B142" s="34" t="s">
        <v>298</v>
      </c>
      <c r="C142" s="43"/>
      <c r="D142" s="34"/>
      <c r="E142" s="35">
        <f>E143</f>
        <v>300</v>
      </c>
    </row>
    <row r="143" spans="1:6" ht="31.5" x14ac:dyDescent="0.25">
      <c r="A143" s="36" t="s">
        <v>97</v>
      </c>
      <c r="B143" s="34" t="s">
        <v>298</v>
      </c>
      <c r="C143" s="43">
        <v>240</v>
      </c>
      <c r="D143" s="34"/>
      <c r="E143" s="35">
        <f>E144</f>
        <v>300</v>
      </c>
    </row>
    <row r="144" spans="1:6" x14ac:dyDescent="0.25">
      <c r="A144" s="33" t="s">
        <v>51</v>
      </c>
      <c r="B144" s="34" t="s">
        <v>298</v>
      </c>
      <c r="C144" s="43">
        <v>240</v>
      </c>
      <c r="D144" s="34" t="s">
        <v>52</v>
      </c>
      <c r="E144" s="35">
        <v>300</v>
      </c>
    </row>
    <row r="145" spans="1:5" ht="31.5" hidden="1" x14ac:dyDescent="0.25">
      <c r="A145" s="32" t="s">
        <v>299</v>
      </c>
      <c r="B145" s="39" t="s">
        <v>300</v>
      </c>
      <c r="C145" s="43"/>
      <c r="D145" s="34"/>
      <c r="E145" s="42">
        <f>E148+E152</f>
        <v>0</v>
      </c>
    </row>
    <row r="146" spans="1:5" ht="31.5" hidden="1" x14ac:dyDescent="0.25">
      <c r="A146" s="41" t="s">
        <v>301</v>
      </c>
      <c r="B146" s="43" t="s">
        <v>302</v>
      </c>
      <c r="C146" s="43"/>
      <c r="D146" s="34"/>
      <c r="E146" s="35">
        <f>E147</f>
        <v>0</v>
      </c>
    </row>
    <row r="147" spans="1:5" hidden="1" x14ac:dyDescent="0.25">
      <c r="A147" s="36" t="s">
        <v>303</v>
      </c>
      <c r="B147" s="43" t="s">
        <v>304</v>
      </c>
      <c r="C147" s="43"/>
      <c r="D147" s="34"/>
      <c r="E147" s="35">
        <f>E148</f>
        <v>0</v>
      </c>
    </row>
    <row r="148" spans="1:5" ht="31.5" hidden="1" x14ac:dyDescent="0.25">
      <c r="A148" s="36" t="s">
        <v>97</v>
      </c>
      <c r="B148" s="43" t="s">
        <v>304</v>
      </c>
      <c r="C148" s="43">
        <v>240</v>
      </c>
      <c r="D148" s="34"/>
      <c r="E148" s="35">
        <f>E149</f>
        <v>0</v>
      </c>
    </row>
    <row r="149" spans="1:5" hidden="1" x14ac:dyDescent="0.25">
      <c r="A149" s="33" t="s">
        <v>51</v>
      </c>
      <c r="B149" s="43" t="s">
        <v>304</v>
      </c>
      <c r="C149" s="43">
        <v>240</v>
      </c>
      <c r="D149" s="34" t="s">
        <v>52</v>
      </c>
      <c r="E149" s="35">
        <v>0</v>
      </c>
    </row>
    <row r="150" spans="1:5" ht="31.5" hidden="1" x14ac:dyDescent="0.25">
      <c r="A150" s="41" t="s">
        <v>305</v>
      </c>
      <c r="B150" s="43" t="s">
        <v>306</v>
      </c>
      <c r="C150" s="43"/>
      <c r="D150" s="34"/>
      <c r="E150" s="35">
        <f>E151</f>
        <v>0</v>
      </c>
    </row>
    <row r="151" spans="1:5" ht="31.5" hidden="1" x14ac:dyDescent="0.25">
      <c r="A151" s="36" t="s">
        <v>307</v>
      </c>
      <c r="B151" s="43" t="s">
        <v>308</v>
      </c>
      <c r="C151" s="43"/>
      <c r="D151" s="34"/>
      <c r="E151" s="35">
        <f>E152</f>
        <v>0</v>
      </c>
    </row>
    <row r="152" spans="1:5" ht="31.5" hidden="1" x14ac:dyDescent="0.25">
      <c r="A152" s="36" t="s">
        <v>97</v>
      </c>
      <c r="B152" s="43" t="s">
        <v>308</v>
      </c>
      <c r="C152" s="43">
        <v>240</v>
      </c>
      <c r="D152" s="34"/>
      <c r="E152" s="35">
        <f>E153</f>
        <v>0</v>
      </c>
    </row>
    <row r="153" spans="1:5" hidden="1" x14ac:dyDescent="0.25">
      <c r="A153" s="33" t="s">
        <v>51</v>
      </c>
      <c r="B153" s="43" t="s">
        <v>308</v>
      </c>
      <c r="C153" s="43">
        <v>240</v>
      </c>
      <c r="D153" s="34" t="s">
        <v>52</v>
      </c>
      <c r="E153" s="35">
        <v>0</v>
      </c>
    </row>
    <row r="154" spans="1:5" ht="31.5" x14ac:dyDescent="0.25">
      <c r="A154" s="32" t="s">
        <v>299</v>
      </c>
      <c r="B154" s="39" t="s">
        <v>300</v>
      </c>
      <c r="C154" s="43"/>
      <c r="D154" s="34"/>
      <c r="E154" s="35">
        <f>E155</f>
        <v>200</v>
      </c>
    </row>
    <row r="155" spans="1:5" ht="78.75" x14ac:dyDescent="0.25">
      <c r="A155" s="41" t="s">
        <v>481</v>
      </c>
      <c r="B155" s="43" t="s">
        <v>302</v>
      </c>
      <c r="C155" s="43"/>
      <c r="D155" s="34"/>
      <c r="E155" s="35">
        <f>E156</f>
        <v>200</v>
      </c>
    </row>
    <row r="156" spans="1:5" ht="78.75" x14ac:dyDescent="0.25">
      <c r="A156" s="41" t="s">
        <v>482</v>
      </c>
      <c r="B156" s="43" t="s">
        <v>491</v>
      </c>
      <c r="C156" s="43"/>
      <c r="D156" s="34"/>
      <c r="E156" s="35">
        <f>E157</f>
        <v>200</v>
      </c>
    </row>
    <row r="157" spans="1:5" ht="31.5" x14ac:dyDescent="0.25">
      <c r="A157" s="36" t="s">
        <v>97</v>
      </c>
      <c r="B157" s="43" t="s">
        <v>491</v>
      </c>
      <c r="C157" s="43">
        <v>240</v>
      </c>
      <c r="D157" s="34"/>
      <c r="E157" s="35">
        <f>E158</f>
        <v>200</v>
      </c>
    </row>
    <row r="158" spans="1:5" x14ac:dyDescent="0.25">
      <c r="A158" s="33" t="s">
        <v>51</v>
      </c>
      <c r="B158" s="43" t="s">
        <v>491</v>
      </c>
      <c r="C158" s="43">
        <v>240</v>
      </c>
      <c r="D158" s="34" t="s">
        <v>52</v>
      </c>
      <c r="E158" s="35">
        <v>200</v>
      </c>
    </row>
    <row r="159" spans="1:5" x14ac:dyDescent="0.25">
      <c r="A159" s="32" t="s">
        <v>477</v>
      </c>
      <c r="B159" s="39" t="s">
        <v>492</v>
      </c>
      <c r="C159" s="43"/>
      <c r="D159" s="34"/>
      <c r="E159" s="35">
        <f>E160</f>
        <v>50</v>
      </c>
    </row>
    <row r="160" spans="1:5" ht="47.25" x14ac:dyDescent="0.25">
      <c r="A160" s="41" t="s">
        <v>479</v>
      </c>
      <c r="B160" s="43" t="s">
        <v>493</v>
      </c>
      <c r="C160" s="43"/>
      <c r="D160" s="34"/>
      <c r="E160" s="35">
        <f>E161</f>
        <v>50</v>
      </c>
    </row>
    <row r="161" spans="1:5" ht="47.25" x14ac:dyDescent="0.25">
      <c r="A161" s="41" t="s">
        <v>480</v>
      </c>
      <c r="B161" s="43" t="s">
        <v>494</v>
      </c>
      <c r="C161" s="43"/>
      <c r="D161" s="34"/>
      <c r="E161" s="35">
        <f>E162</f>
        <v>50</v>
      </c>
    </row>
    <row r="162" spans="1:5" ht="31.5" x14ac:dyDescent="0.25">
      <c r="A162" s="36" t="s">
        <v>97</v>
      </c>
      <c r="B162" s="43" t="s">
        <v>494</v>
      </c>
      <c r="C162" s="43">
        <v>240</v>
      </c>
      <c r="D162" s="34"/>
      <c r="E162" s="35">
        <f>E163</f>
        <v>50</v>
      </c>
    </row>
    <row r="163" spans="1:5" x14ac:dyDescent="0.25">
      <c r="A163" s="33" t="s">
        <v>51</v>
      </c>
      <c r="B163" s="43" t="s">
        <v>494</v>
      </c>
      <c r="C163" s="43">
        <v>240</v>
      </c>
      <c r="D163" s="34" t="s">
        <v>52</v>
      </c>
      <c r="E163" s="35">
        <v>50</v>
      </c>
    </row>
    <row r="164" spans="1:5" ht="31.5" x14ac:dyDescent="0.25">
      <c r="A164" s="31" t="s">
        <v>320</v>
      </c>
      <c r="B164" s="39" t="s">
        <v>321</v>
      </c>
      <c r="C164" s="43"/>
      <c r="D164" s="34"/>
      <c r="E164" s="42">
        <f>E165+E174+E182</f>
        <v>7067.2</v>
      </c>
    </row>
    <row r="165" spans="1:5" ht="31.5" x14ac:dyDescent="0.25">
      <c r="A165" s="32" t="s">
        <v>322</v>
      </c>
      <c r="B165" s="39" t="s">
        <v>323</v>
      </c>
      <c r="C165" s="39"/>
      <c r="D165" s="38"/>
      <c r="E165" s="42">
        <f>E169+E173</f>
        <v>5167.2</v>
      </c>
    </row>
    <row r="166" spans="1:5" ht="31.5" x14ac:dyDescent="0.25">
      <c r="A166" s="41" t="s">
        <v>508</v>
      </c>
      <c r="B166" s="43" t="s">
        <v>324</v>
      </c>
      <c r="C166" s="43"/>
      <c r="D166" s="34"/>
      <c r="E166" s="35">
        <f>E167</f>
        <v>4576</v>
      </c>
    </row>
    <row r="167" spans="1:5" ht="31.5" x14ac:dyDescent="0.25">
      <c r="A167" s="36" t="s">
        <v>325</v>
      </c>
      <c r="B167" s="43" t="s">
        <v>326</v>
      </c>
      <c r="C167" s="43"/>
      <c r="D167" s="34"/>
      <c r="E167" s="35">
        <f>E168</f>
        <v>4576</v>
      </c>
    </row>
    <row r="168" spans="1:5" x14ac:dyDescent="0.25">
      <c r="A168" s="36" t="s">
        <v>327</v>
      </c>
      <c r="B168" s="43" t="s">
        <v>326</v>
      </c>
      <c r="C168" s="43">
        <v>610</v>
      </c>
      <c r="D168" s="34"/>
      <c r="E168" s="35">
        <v>4576</v>
      </c>
    </row>
    <row r="169" spans="1:5" x14ac:dyDescent="0.25">
      <c r="A169" s="33" t="s">
        <v>59</v>
      </c>
      <c r="B169" s="43" t="s">
        <v>326</v>
      </c>
      <c r="C169" s="43">
        <v>610</v>
      </c>
      <c r="D169" s="34" t="s">
        <v>60</v>
      </c>
      <c r="E169" s="35">
        <v>4576</v>
      </c>
    </row>
    <row r="170" spans="1:5" ht="31.5" x14ac:dyDescent="0.25">
      <c r="A170" s="41" t="s">
        <v>352</v>
      </c>
      <c r="B170" s="43" t="s">
        <v>353</v>
      </c>
      <c r="C170" s="43"/>
      <c r="D170" s="34"/>
      <c r="E170" s="35">
        <f>E172</f>
        <v>591.20000000000005</v>
      </c>
    </row>
    <row r="171" spans="1:5" x14ac:dyDescent="0.25">
      <c r="A171" s="36" t="s">
        <v>354</v>
      </c>
      <c r="B171" s="43" t="s">
        <v>355</v>
      </c>
      <c r="C171" s="43"/>
      <c r="D171" s="34"/>
      <c r="E171" s="35">
        <f>E172</f>
        <v>591.20000000000005</v>
      </c>
    </row>
    <row r="172" spans="1:5" x14ac:dyDescent="0.25">
      <c r="A172" s="36" t="s">
        <v>327</v>
      </c>
      <c r="B172" s="43" t="s">
        <v>355</v>
      </c>
      <c r="C172" s="43">
        <v>610</v>
      </c>
      <c r="D172" s="34"/>
      <c r="E172" s="35">
        <f>E173</f>
        <v>591.20000000000005</v>
      </c>
    </row>
    <row r="173" spans="1:5" x14ac:dyDescent="0.25">
      <c r="A173" s="33" t="s">
        <v>59</v>
      </c>
      <c r="B173" s="43" t="s">
        <v>355</v>
      </c>
      <c r="C173" s="43">
        <v>610</v>
      </c>
      <c r="D173" s="34" t="s">
        <v>69</v>
      </c>
      <c r="E173" s="35">
        <v>591.20000000000005</v>
      </c>
    </row>
    <row r="174" spans="1:5" ht="31.5" x14ac:dyDescent="0.25">
      <c r="A174" s="227" t="s">
        <v>509</v>
      </c>
      <c r="B174" s="43" t="s">
        <v>530</v>
      </c>
      <c r="C174" s="43"/>
      <c r="D174" s="34"/>
      <c r="E174" s="35">
        <f>E181+E178</f>
        <v>930</v>
      </c>
    </row>
    <row r="175" spans="1:5" ht="63" x14ac:dyDescent="0.25">
      <c r="A175" s="36" t="s">
        <v>624</v>
      </c>
      <c r="B175" s="43" t="s">
        <v>511</v>
      </c>
      <c r="C175" s="43"/>
      <c r="D175" s="34"/>
      <c r="E175" s="35">
        <f>E181+E178</f>
        <v>930</v>
      </c>
    </row>
    <row r="176" spans="1:5" ht="47.25" x14ac:dyDescent="0.25">
      <c r="A176" s="36" t="s">
        <v>625</v>
      </c>
      <c r="B176" s="43" t="s">
        <v>579</v>
      </c>
      <c r="C176" s="43"/>
      <c r="D176" s="34"/>
      <c r="E176" s="35">
        <f>E177</f>
        <v>465</v>
      </c>
    </row>
    <row r="177" spans="1:5" x14ac:dyDescent="0.25">
      <c r="A177" s="36" t="s">
        <v>327</v>
      </c>
      <c r="B177" s="43" t="s">
        <v>329</v>
      </c>
      <c r="C177" s="43">
        <v>610</v>
      </c>
      <c r="D177" s="34"/>
      <c r="E177" s="35">
        <f>E178</f>
        <v>465</v>
      </c>
    </row>
    <row r="178" spans="1:5" x14ac:dyDescent="0.25">
      <c r="A178" s="33" t="s">
        <v>59</v>
      </c>
      <c r="B178" s="43" t="s">
        <v>329</v>
      </c>
      <c r="C178" s="43">
        <v>610</v>
      </c>
      <c r="D178" s="34" t="s">
        <v>60</v>
      </c>
      <c r="E178" s="35">
        <v>465</v>
      </c>
    </row>
    <row r="179" spans="1:5" ht="47.25" x14ac:dyDescent="0.25">
      <c r="A179" s="36" t="s">
        <v>626</v>
      </c>
      <c r="B179" s="43"/>
      <c r="C179" s="43"/>
      <c r="D179" s="34"/>
      <c r="E179" s="35"/>
    </row>
    <row r="180" spans="1:5" x14ac:dyDescent="0.25">
      <c r="A180" s="36" t="s">
        <v>327</v>
      </c>
      <c r="B180" s="43" t="s">
        <v>329</v>
      </c>
      <c r="C180" s="43">
        <v>610</v>
      </c>
      <c r="D180" s="34"/>
      <c r="E180" s="35">
        <f>E181</f>
        <v>465</v>
      </c>
    </row>
    <row r="181" spans="1:5" x14ac:dyDescent="0.25">
      <c r="A181" s="33" t="s">
        <v>59</v>
      </c>
      <c r="B181" s="43" t="s">
        <v>329</v>
      </c>
      <c r="C181" s="43">
        <v>610</v>
      </c>
      <c r="D181" s="34" t="s">
        <v>60</v>
      </c>
      <c r="E181" s="35">
        <v>465</v>
      </c>
    </row>
    <row r="182" spans="1:5" ht="63" x14ac:dyDescent="0.25">
      <c r="A182" s="32" t="s">
        <v>478</v>
      </c>
      <c r="B182" s="43" t="s">
        <v>516</v>
      </c>
      <c r="C182" s="43"/>
      <c r="D182" s="34"/>
      <c r="E182" s="35">
        <f>E183</f>
        <v>970</v>
      </c>
    </row>
    <row r="183" spans="1:5" ht="47.25" x14ac:dyDescent="0.25">
      <c r="A183" s="228" t="s">
        <v>513</v>
      </c>
      <c r="B183" s="43" t="s">
        <v>515</v>
      </c>
      <c r="C183" s="43"/>
      <c r="D183" s="34"/>
      <c r="E183" s="35">
        <f>E184</f>
        <v>970</v>
      </c>
    </row>
    <row r="184" spans="1:5" ht="31.5" x14ac:dyDescent="0.25">
      <c r="A184" s="36" t="s">
        <v>512</v>
      </c>
      <c r="B184" s="43" t="s">
        <v>514</v>
      </c>
      <c r="C184" s="43"/>
      <c r="D184" s="34"/>
      <c r="E184" s="35">
        <f>E185</f>
        <v>970</v>
      </c>
    </row>
    <row r="185" spans="1:5" ht="31.5" x14ac:dyDescent="0.25">
      <c r="A185" s="36" t="s">
        <v>97</v>
      </c>
      <c r="B185" s="43" t="s">
        <v>514</v>
      </c>
      <c r="C185" s="43">
        <v>610</v>
      </c>
      <c r="D185" s="34"/>
      <c r="E185" s="35">
        <f>E186</f>
        <v>970</v>
      </c>
    </row>
    <row r="186" spans="1:5" x14ac:dyDescent="0.25">
      <c r="A186" s="33" t="s">
        <v>59</v>
      </c>
      <c r="B186" s="43" t="s">
        <v>514</v>
      </c>
      <c r="C186" s="43">
        <v>610</v>
      </c>
      <c r="D186" s="34" t="s">
        <v>69</v>
      </c>
      <c r="E186" s="35">
        <v>970</v>
      </c>
    </row>
    <row r="187" spans="1:5" ht="31.5" x14ac:dyDescent="0.25">
      <c r="A187" s="31" t="s">
        <v>331</v>
      </c>
      <c r="B187" s="38" t="s">
        <v>332</v>
      </c>
      <c r="C187" s="43"/>
      <c r="D187" s="34"/>
      <c r="E187" s="42">
        <f>E188</f>
        <v>2395.3000000000002</v>
      </c>
    </row>
    <row r="188" spans="1:5" ht="31.5" x14ac:dyDescent="0.25">
      <c r="A188" s="31" t="s">
        <v>333</v>
      </c>
      <c r="B188" s="38" t="s">
        <v>334</v>
      </c>
      <c r="C188" s="43"/>
      <c r="D188" s="34"/>
      <c r="E188" s="42">
        <f>E191+E195</f>
        <v>2395.3000000000002</v>
      </c>
    </row>
    <row r="189" spans="1:5" ht="31.5" x14ac:dyDescent="0.25">
      <c r="A189" s="41" t="s">
        <v>335</v>
      </c>
      <c r="B189" s="34" t="s">
        <v>336</v>
      </c>
      <c r="C189" s="43"/>
      <c r="D189" s="34"/>
      <c r="E189" s="35">
        <f>E190</f>
        <v>2380.3000000000002</v>
      </c>
    </row>
    <row r="190" spans="1:5" ht="31.5" x14ac:dyDescent="0.25">
      <c r="A190" s="36" t="s">
        <v>337</v>
      </c>
      <c r="B190" s="34" t="s">
        <v>338</v>
      </c>
      <c r="C190" s="43"/>
      <c r="D190" s="34"/>
      <c r="E190" s="35">
        <f>E191</f>
        <v>2380.3000000000002</v>
      </c>
    </row>
    <row r="191" spans="1:5" ht="31.5" x14ac:dyDescent="0.25">
      <c r="A191" s="36" t="s">
        <v>339</v>
      </c>
      <c r="B191" s="34" t="s">
        <v>338</v>
      </c>
      <c r="C191" s="43">
        <v>320</v>
      </c>
      <c r="D191" s="34"/>
      <c r="E191" s="35">
        <f>E192</f>
        <v>2380.3000000000002</v>
      </c>
    </row>
    <row r="192" spans="1:5" x14ac:dyDescent="0.25">
      <c r="A192" s="33" t="s">
        <v>63</v>
      </c>
      <c r="B192" s="34" t="s">
        <v>338</v>
      </c>
      <c r="C192" s="43">
        <v>320</v>
      </c>
      <c r="D192" s="34" t="s">
        <v>64</v>
      </c>
      <c r="E192" s="35">
        <v>2380.3000000000002</v>
      </c>
    </row>
    <row r="193" spans="1:5" ht="31.5" x14ac:dyDescent="0.25">
      <c r="A193" s="41" t="s">
        <v>341</v>
      </c>
      <c r="B193" s="34" t="s">
        <v>342</v>
      </c>
      <c r="C193" s="43"/>
      <c r="D193" s="34"/>
      <c r="E193" s="35">
        <f>E194</f>
        <v>15</v>
      </c>
    </row>
    <row r="194" spans="1:5" ht="47.25" x14ac:dyDescent="0.25">
      <c r="A194" s="41" t="s">
        <v>343</v>
      </c>
      <c r="B194" s="34" t="s">
        <v>344</v>
      </c>
      <c r="C194" s="43"/>
      <c r="D194" s="34"/>
      <c r="E194" s="35">
        <f>E195</f>
        <v>15</v>
      </c>
    </row>
    <row r="195" spans="1:5" ht="31.5" x14ac:dyDescent="0.25">
      <c r="A195" s="36" t="s">
        <v>339</v>
      </c>
      <c r="B195" s="34" t="s">
        <v>344</v>
      </c>
      <c r="C195" s="43">
        <v>320</v>
      </c>
      <c r="D195" s="34"/>
      <c r="E195" s="35">
        <v>15</v>
      </c>
    </row>
    <row r="196" spans="1:5" x14ac:dyDescent="0.25">
      <c r="A196" s="33" t="s">
        <v>559</v>
      </c>
      <c r="B196" s="34" t="s">
        <v>344</v>
      </c>
      <c r="C196" s="43">
        <v>320</v>
      </c>
      <c r="D196" s="34" t="s">
        <v>28</v>
      </c>
      <c r="E196" s="35">
        <v>15</v>
      </c>
    </row>
    <row r="197" spans="1:5" ht="63" x14ac:dyDescent="0.25">
      <c r="A197" s="31" t="s">
        <v>309</v>
      </c>
      <c r="B197" s="39" t="s">
        <v>310</v>
      </c>
      <c r="C197" s="43"/>
      <c r="D197" s="34"/>
      <c r="E197" s="42">
        <f>E201+E205</f>
        <v>106</v>
      </c>
    </row>
    <row r="198" spans="1:5" ht="63" x14ac:dyDescent="0.25">
      <c r="A198" s="41" t="s">
        <v>517</v>
      </c>
      <c r="B198" s="43" t="s">
        <v>311</v>
      </c>
      <c r="C198" s="43"/>
      <c r="D198" s="34"/>
      <c r="E198" s="35">
        <f>E199</f>
        <v>79</v>
      </c>
    </row>
    <row r="199" spans="1:5" ht="47.25" x14ac:dyDescent="0.25">
      <c r="A199" s="150" t="s">
        <v>518</v>
      </c>
      <c r="B199" s="43" t="s">
        <v>314</v>
      </c>
      <c r="C199" s="43"/>
      <c r="D199" s="34"/>
      <c r="E199" s="35">
        <f>E200</f>
        <v>79</v>
      </c>
    </row>
    <row r="200" spans="1:5" ht="31.5" x14ac:dyDescent="0.25">
      <c r="A200" s="152" t="s">
        <v>97</v>
      </c>
      <c r="B200" s="43" t="s">
        <v>314</v>
      </c>
      <c r="C200" s="43">
        <v>240</v>
      </c>
      <c r="D200" s="34"/>
      <c r="E200" s="35">
        <f>E201</f>
        <v>79</v>
      </c>
    </row>
    <row r="201" spans="1:5" x14ac:dyDescent="0.25">
      <c r="A201" s="33" t="s">
        <v>51</v>
      </c>
      <c r="B201" s="43" t="s">
        <v>314</v>
      </c>
      <c r="C201" s="43">
        <v>240</v>
      </c>
      <c r="D201" s="34" t="s">
        <v>52</v>
      </c>
      <c r="E201" s="35">
        <v>79</v>
      </c>
    </row>
    <row r="202" spans="1:5" ht="47.25" x14ac:dyDescent="0.25">
      <c r="A202" s="152" t="s">
        <v>519</v>
      </c>
      <c r="B202" s="43" t="s">
        <v>629</v>
      </c>
      <c r="C202" s="43"/>
      <c r="D202" s="34"/>
      <c r="E202" s="35">
        <f>E203</f>
        <v>27</v>
      </c>
    </row>
    <row r="203" spans="1:5" ht="31.5" x14ac:dyDescent="0.25">
      <c r="A203" s="150" t="s">
        <v>520</v>
      </c>
      <c r="B203" s="43" t="s">
        <v>521</v>
      </c>
      <c r="C203" s="43"/>
      <c r="D203" s="34"/>
      <c r="E203" s="35">
        <f>E204</f>
        <v>27</v>
      </c>
    </row>
    <row r="204" spans="1:5" ht="31.5" x14ac:dyDescent="0.25">
      <c r="A204" s="152" t="s">
        <v>97</v>
      </c>
      <c r="B204" s="43" t="s">
        <v>521</v>
      </c>
      <c r="C204" s="43">
        <v>240</v>
      </c>
      <c r="D204" s="34"/>
      <c r="E204" s="35">
        <f>E205</f>
        <v>27</v>
      </c>
    </row>
    <row r="205" spans="1:5" x14ac:dyDescent="0.25">
      <c r="A205" s="33" t="s">
        <v>51</v>
      </c>
      <c r="B205" s="43" t="s">
        <v>521</v>
      </c>
      <c r="C205" s="43">
        <v>240</v>
      </c>
      <c r="D205" s="34" t="s">
        <v>52</v>
      </c>
      <c r="E205" s="35">
        <v>27</v>
      </c>
    </row>
    <row r="206" spans="1:5" ht="47.25" x14ac:dyDescent="0.25">
      <c r="A206" s="31" t="s">
        <v>223</v>
      </c>
      <c r="B206" s="38" t="s">
        <v>150</v>
      </c>
      <c r="C206" s="43"/>
      <c r="D206" s="34"/>
      <c r="E206" s="42">
        <f>E211+E216+E220+E225</f>
        <v>422</v>
      </c>
    </row>
    <row r="207" spans="1:5" ht="78.75" x14ac:dyDescent="0.25">
      <c r="A207" s="220" t="s">
        <v>580</v>
      </c>
      <c r="B207" s="38" t="s">
        <v>224</v>
      </c>
      <c r="C207" s="43"/>
      <c r="D207" s="34"/>
      <c r="E207" s="42">
        <f>E208</f>
        <v>228</v>
      </c>
    </row>
    <row r="208" spans="1:5" ht="31.5" x14ac:dyDescent="0.25">
      <c r="A208" s="210" t="s">
        <v>581</v>
      </c>
      <c r="B208" s="34" t="s">
        <v>225</v>
      </c>
      <c r="C208" s="43"/>
      <c r="D208" s="34"/>
      <c r="E208" s="35">
        <f>E209</f>
        <v>228</v>
      </c>
    </row>
    <row r="209" spans="1:5" x14ac:dyDescent="0.25">
      <c r="A209" s="41" t="s">
        <v>582</v>
      </c>
      <c r="B209" s="34" t="s">
        <v>226</v>
      </c>
      <c r="C209" s="43"/>
      <c r="D209" s="34"/>
      <c r="E209" s="35">
        <v>228</v>
      </c>
    </row>
    <row r="210" spans="1:5" ht="31.5" x14ac:dyDescent="0.25">
      <c r="A210" s="36" t="s">
        <v>97</v>
      </c>
      <c r="B210" s="34" t="s">
        <v>226</v>
      </c>
      <c r="C210" s="43">
        <v>240</v>
      </c>
      <c r="D210" s="34"/>
      <c r="E210" s="35">
        <f>E211</f>
        <v>228</v>
      </c>
    </row>
    <row r="211" spans="1:5" x14ac:dyDescent="0.25">
      <c r="A211" s="36" t="s">
        <v>192</v>
      </c>
      <c r="B211" s="34" t="s">
        <v>226</v>
      </c>
      <c r="C211" s="43">
        <v>240</v>
      </c>
      <c r="D211" s="34" t="s">
        <v>42</v>
      </c>
      <c r="E211" s="35">
        <v>228</v>
      </c>
    </row>
    <row r="212" spans="1:5" x14ac:dyDescent="0.25">
      <c r="A212" s="32" t="s">
        <v>157</v>
      </c>
      <c r="B212" s="38" t="s">
        <v>158</v>
      </c>
      <c r="C212" s="39"/>
      <c r="D212" s="38"/>
      <c r="E212" s="42">
        <f>E215+E219</f>
        <v>144</v>
      </c>
    </row>
    <row r="213" spans="1:5" ht="47.25" x14ac:dyDescent="0.25">
      <c r="A213" s="210" t="s">
        <v>585</v>
      </c>
      <c r="B213" s="28" t="s">
        <v>159</v>
      </c>
      <c r="C213" s="39"/>
      <c r="D213" s="38"/>
      <c r="E213" s="42">
        <f>E214</f>
        <v>24</v>
      </c>
    </row>
    <row r="214" spans="1:5" ht="47.25" x14ac:dyDescent="0.25">
      <c r="A214" s="210" t="s">
        <v>586</v>
      </c>
      <c r="B214" s="28" t="s">
        <v>160</v>
      </c>
      <c r="C214" s="39"/>
      <c r="D214" s="38"/>
      <c r="E214" s="42">
        <f>E215</f>
        <v>24</v>
      </c>
    </row>
    <row r="215" spans="1:5" ht="31.5" x14ac:dyDescent="0.25">
      <c r="A215" s="36" t="s">
        <v>97</v>
      </c>
      <c r="B215" s="28" t="s">
        <v>160</v>
      </c>
      <c r="C215" s="43">
        <v>240</v>
      </c>
      <c r="D215" s="34"/>
      <c r="E215" s="35">
        <f>E216</f>
        <v>24</v>
      </c>
    </row>
    <row r="216" spans="1:5" x14ac:dyDescent="0.25">
      <c r="A216" s="36" t="s">
        <v>27</v>
      </c>
      <c r="B216" s="28" t="s">
        <v>160</v>
      </c>
      <c r="C216" s="43">
        <v>240</v>
      </c>
      <c r="D216" s="34" t="s">
        <v>28</v>
      </c>
      <c r="E216" s="35">
        <v>24</v>
      </c>
    </row>
    <row r="217" spans="1:5" ht="78.75" x14ac:dyDescent="0.25">
      <c r="A217" s="27" t="s">
        <v>583</v>
      </c>
      <c r="B217" s="34" t="s">
        <v>529</v>
      </c>
      <c r="C217" s="43"/>
      <c r="D217" s="34"/>
      <c r="E217" s="35">
        <f>E218</f>
        <v>120</v>
      </c>
    </row>
    <row r="218" spans="1:5" ht="63" x14ac:dyDescent="0.25">
      <c r="A218" s="27" t="s">
        <v>584</v>
      </c>
      <c r="B218" s="34" t="s">
        <v>162</v>
      </c>
      <c r="C218" s="43"/>
      <c r="D218" s="34"/>
      <c r="E218" s="35">
        <f>E219</f>
        <v>120</v>
      </c>
    </row>
    <row r="219" spans="1:5" ht="31.5" x14ac:dyDescent="0.25">
      <c r="A219" s="36" t="s">
        <v>587</v>
      </c>
      <c r="B219" s="34" t="s">
        <v>162</v>
      </c>
      <c r="C219" s="43">
        <v>240</v>
      </c>
      <c r="D219" s="34"/>
      <c r="E219" s="35">
        <f>E220</f>
        <v>120</v>
      </c>
    </row>
    <row r="220" spans="1:5" x14ac:dyDescent="0.25">
      <c r="A220" s="36" t="s">
        <v>27</v>
      </c>
      <c r="B220" s="34" t="s">
        <v>162</v>
      </c>
      <c r="C220" s="43">
        <v>240</v>
      </c>
      <c r="D220" s="34" t="s">
        <v>28</v>
      </c>
      <c r="E220" s="35">
        <f>96+24</f>
        <v>120</v>
      </c>
    </row>
    <row r="221" spans="1:5" x14ac:dyDescent="0.25">
      <c r="A221" s="32" t="s">
        <v>151</v>
      </c>
      <c r="B221" s="38" t="s">
        <v>152</v>
      </c>
      <c r="C221" s="39"/>
      <c r="D221" s="38"/>
      <c r="E221" s="42">
        <f>E225</f>
        <v>50</v>
      </c>
    </row>
    <row r="222" spans="1:5" ht="31.5" x14ac:dyDescent="0.25">
      <c r="A222" s="36" t="s">
        <v>588</v>
      </c>
      <c r="B222" s="34" t="s">
        <v>154</v>
      </c>
      <c r="C222" s="39"/>
      <c r="D222" s="38"/>
      <c r="E222" s="35">
        <f>E223</f>
        <v>50</v>
      </c>
    </row>
    <row r="223" spans="1:5" ht="31.5" x14ac:dyDescent="0.25">
      <c r="A223" s="36" t="s">
        <v>589</v>
      </c>
      <c r="B223" s="34" t="s">
        <v>317</v>
      </c>
      <c r="C223" s="39"/>
      <c r="D223" s="38"/>
      <c r="E223" s="35">
        <f>E224</f>
        <v>50</v>
      </c>
    </row>
    <row r="224" spans="1:5" ht="31.5" x14ac:dyDescent="0.25">
      <c r="A224" s="36" t="s">
        <v>97</v>
      </c>
      <c r="B224" s="34" t="s">
        <v>317</v>
      </c>
      <c r="C224" s="43">
        <v>240</v>
      </c>
      <c r="D224" s="34"/>
      <c r="E224" s="35">
        <v>50</v>
      </c>
    </row>
    <row r="225" spans="1:5" x14ac:dyDescent="0.25">
      <c r="A225" s="36" t="s">
        <v>55</v>
      </c>
      <c r="B225" s="34" t="s">
        <v>317</v>
      </c>
      <c r="C225" s="43">
        <v>240</v>
      </c>
      <c r="D225" s="34" t="s">
        <v>56</v>
      </c>
      <c r="E225" s="35">
        <v>50</v>
      </c>
    </row>
    <row r="226" spans="1:5" ht="94.5" x14ac:dyDescent="0.25">
      <c r="A226" s="153" t="s">
        <v>467</v>
      </c>
      <c r="B226" s="39" t="s">
        <v>468</v>
      </c>
      <c r="C226" s="43"/>
      <c r="D226" s="34"/>
      <c r="E226" s="42">
        <f>E227</f>
        <v>55</v>
      </c>
    </row>
    <row r="227" spans="1:5" ht="78.75" x14ac:dyDescent="0.25">
      <c r="A227" s="36" t="s">
        <v>594</v>
      </c>
      <c r="B227" s="39" t="s">
        <v>590</v>
      </c>
      <c r="C227" s="43"/>
      <c r="D227" s="34"/>
      <c r="E227" s="42">
        <f>E231</f>
        <v>55</v>
      </c>
    </row>
    <row r="228" spans="1:5" ht="94.5" x14ac:dyDescent="0.25">
      <c r="A228" s="36" t="s">
        <v>630</v>
      </c>
      <c r="B228" s="43" t="s">
        <v>591</v>
      </c>
      <c r="C228" s="43"/>
      <c r="D228" s="34"/>
      <c r="E228" s="35">
        <f>E229</f>
        <v>55</v>
      </c>
    </row>
    <row r="229" spans="1:5" ht="78.75" x14ac:dyDescent="0.25">
      <c r="A229" s="36" t="s">
        <v>233</v>
      </c>
      <c r="B229" s="43" t="s">
        <v>593</v>
      </c>
      <c r="C229" s="43"/>
      <c r="D229" s="34"/>
      <c r="E229" s="35">
        <f>E230</f>
        <v>55</v>
      </c>
    </row>
    <row r="230" spans="1:5" ht="31.5" x14ac:dyDescent="0.25">
      <c r="A230" s="36" t="s">
        <v>97</v>
      </c>
      <c r="B230" s="43" t="s">
        <v>593</v>
      </c>
      <c r="C230" s="43">
        <v>240</v>
      </c>
      <c r="D230" s="34"/>
      <c r="E230" s="35">
        <f>E231</f>
        <v>55</v>
      </c>
    </row>
    <row r="231" spans="1:5" x14ac:dyDescent="0.25">
      <c r="A231" s="33" t="s">
        <v>192</v>
      </c>
      <c r="B231" s="43" t="s">
        <v>593</v>
      </c>
      <c r="C231" s="43">
        <v>240</v>
      </c>
      <c r="D231" s="34" t="s">
        <v>52</v>
      </c>
      <c r="E231" s="35">
        <v>55</v>
      </c>
    </row>
    <row r="232" spans="1:5" x14ac:dyDescent="0.25">
      <c r="A232" s="209" t="s">
        <v>91</v>
      </c>
      <c r="B232" s="29" t="s">
        <v>92</v>
      </c>
      <c r="C232" s="28"/>
      <c r="D232" s="34"/>
      <c r="E232" s="214">
        <f>E237+E242+E245+E248+E250+E252+E258+E261</f>
        <v>7335.5</v>
      </c>
    </row>
    <row r="233" spans="1:5" ht="47.25" x14ac:dyDescent="0.25">
      <c r="A233" s="31" t="s">
        <v>101</v>
      </c>
      <c r="B233" s="38" t="s">
        <v>102</v>
      </c>
      <c r="C233" s="29"/>
      <c r="D233" s="38"/>
      <c r="E233" s="214">
        <f>E234</f>
        <v>1248.4000000000001</v>
      </c>
    </row>
    <row r="234" spans="1:5" x14ac:dyDescent="0.25">
      <c r="A234" s="27" t="s">
        <v>95</v>
      </c>
      <c r="B234" s="34" t="s">
        <v>103</v>
      </c>
      <c r="C234" s="28"/>
      <c r="D234" s="34"/>
      <c r="E234" s="30">
        <f>E235</f>
        <v>1248.4000000000001</v>
      </c>
    </row>
    <row r="235" spans="1:5" ht="63" x14ac:dyDescent="0.25">
      <c r="A235" s="144" t="s">
        <v>104</v>
      </c>
      <c r="B235" s="34" t="s">
        <v>105</v>
      </c>
      <c r="C235" s="28"/>
      <c r="D235" s="34"/>
      <c r="E235" s="30">
        <f>E236</f>
        <v>1248.4000000000001</v>
      </c>
    </row>
    <row r="236" spans="1:5" ht="31.5" x14ac:dyDescent="0.25">
      <c r="A236" s="27" t="s">
        <v>106</v>
      </c>
      <c r="B236" s="34" t="s">
        <v>105</v>
      </c>
      <c r="C236" s="28" t="s">
        <v>107</v>
      </c>
      <c r="D236" s="34"/>
      <c r="E236" s="30">
        <f>E237</f>
        <v>1248.4000000000001</v>
      </c>
    </row>
    <row r="237" spans="1:5" ht="47.25" x14ac:dyDescent="0.25">
      <c r="A237" s="36" t="s">
        <v>560</v>
      </c>
      <c r="B237" s="34" t="s">
        <v>105</v>
      </c>
      <c r="C237" s="28" t="s">
        <v>107</v>
      </c>
      <c r="D237" s="34" t="s">
        <v>20</v>
      </c>
      <c r="E237" s="30">
        <v>1248.4000000000001</v>
      </c>
    </row>
    <row r="238" spans="1:5" x14ac:dyDescent="0.25">
      <c r="A238" s="149" t="s">
        <v>93</v>
      </c>
      <c r="B238" s="38" t="s">
        <v>94</v>
      </c>
      <c r="C238" s="29"/>
      <c r="D238" s="38"/>
      <c r="E238" s="214">
        <f>E242+E245+E250+E252+E258+E261</f>
        <v>6087.1</v>
      </c>
    </row>
    <row r="239" spans="1:5" x14ac:dyDescent="0.25">
      <c r="A239" s="27" t="s">
        <v>95</v>
      </c>
      <c r="B239" s="34" t="s">
        <v>96</v>
      </c>
      <c r="C239" s="28"/>
      <c r="D239" s="34"/>
      <c r="E239" s="30">
        <f>E240</f>
        <v>4411.8</v>
      </c>
    </row>
    <row r="240" spans="1:5" ht="47.25" x14ac:dyDescent="0.25">
      <c r="A240" s="144" t="s">
        <v>108</v>
      </c>
      <c r="B240" s="34" t="s">
        <v>98</v>
      </c>
      <c r="C240" s="28"/>
      <c r="D240" s="34"/>
      <c r="E240" s="30">
        <f>E241</f>
        <v>4411.8</v>
      </c>
    </row>
    <row r="241" spans="1:5" ht="31.5" x14ac:dyDescent="0.25">
      <c r="A241" s="27" t="s">
        <v>106</v>
      </c>
      <c r="B241" s="34" t="s">
        <v>98</v>
      </c>
      <c r="C241" s="34" t="s">
        <v>107</v>
      </c>
      <c r="D241" s="34"/>
      <c r="E241" s="30">
        <f>E242</f>
        <v>4411.8</v>
      </c>
    </row>
    <row r="242" spans="1:5" ht="47.25" x14ac:dyDescent="0.25">
      <c r="A242" s="36" t="s">
        <v>560</v>
      </c>
      <c r="B242" s="34" t="s">
        <v>98</v>
      </c>
      <c r="C242" s="34" t="s">
        <v>107</v>
      </c>
      <c r="D242" s="34" t="s">
        <v>20</v>
      </c>
      <c r="E242" s="30">
        <v>4411.8</v>
      </c>
    </row>
    <row r="243" spans="1:5" x14ac:dyDescent="0.25">
      <c r="A243" s="27" t="s">
        <v>93</v>
      </c>
      <c r="B243" s="28" t="s">
        <v>94</v>
      </c>
      <c r="C243" s="34"/>
      <c r="D243" s="34"/>
      <c r="E243" s="30">
        <f>E244</f>
        <v>5.5</v>
      </c>
    </row>
    <row r="244" spans="1:5" ht="31.5" x14ac:dyDescent="0.25">
      <c r="A244" s="36" t="s">
        <v>97</v>
      </c>
      <c r="B244" s="28" t="s">
        <v>98</v>
      </c>
      <c r="C244" s="34" t="s">
        <v>112</v>
      </c>
      <c r="D244" s="34"/>
      <c r="E244" s="30">
        <f>E245</f>
        <v>5.5</v>
      </c>
    </row>
    <row r="245" spans="1:5" ht="47.25" x14ac:dyDescent="0.25">
      <c r="A245" s="36" t="s">
        <v>17</v>
      </c>
      <c r="B245" s="28" t="s">
        <v>98</v>
      </c>
      <c r="C245" s="34" t="s">
        <v>112</v>
      </c>
      <c r="D245" s="34" t="s">
        <v>18</v>
      </c>
      <c r="E245" s="30">
        <v>5.5</v>
      </c>
    </row>
    <row r="246" spans="1:5" ht="31.5" x14ac:dyDescent="0.25">
      <c r="A246" s="144" t="s">
        <v>561</v>
      </c>
      <c r="B246" s="34" t="s">
        <v>98</v>
      </c>
      <c r="C246" s="28"/>
      <c r="D246" s="34"/>
      <c r="E246" s="30">
        <f>E247+E249+E251</f>
        <v>1416.4</v>
      </c>
    </row>
    <row r="247" spans="1:5" ht="31.5" hidden="1" x14ac:dyDescent="0.25">
      <c r="A247" s="27" t="s">
        <v>106</v>
      </c>
      <c r="B247" s="34" t="s">
        <v>98</v>
      </c>
      <c r="C247" s="34" t="s">
        <v>107</v>
      </c>
      <c r="D247" s="34"/>
      <c r="E247" s="35">
        <v>0</v>
      </c>
    </row>
    <row r="248" spans="1:5" ht="47.25" hidden="1" x14ac:dyDescent="0.25">
      <c r="A248" s="36" t="s">
        <v>560</v>
      </c>
      <c r="B248" s="34" t="s">
        <v>98</v>
      </c>
      <c r="C248" s="34" t="s">
        <v>107</v>
      </c>
      <c r="D248" s="34" t="s">
        <v>20</v>
      </c>
      <c r="E248" s="35">
        <v>0</v>
      </c>
    </row>
    <row r="249" spans="1:5" ht="31.5" x14ac:dyDescent="0.25">
      <c r="A249" s="36" t="s">
        <v>97</v>
      </c>
      <c r="B249" s="34" t="s">
        <v>98</v>
      </c>
      <c r="C249" s="34" t="s">
        <v>110</v>
      </c>
      <c r="D249" s="34"/>
      <c r="E249" s="35">
        <f>E250</f>
        <v>1362.9</v>
      </c>
    </row>
    <row r="250" spans="1:5" ht="47.25" x14ac:dyDescent="0.25">
      <c r="A250" s="36" t="s">
        <v>560</v>
      </c>
      <c r="B250" s="34" t="s">
        <v>98</v>
      </c>
      <c r="C250" s="34" t="s">
        <v>110</v>
      </c>
      <c r="D250" s="34" t="s">
        <v>20</v>
      </c>
      <c r="E250" s="35">
        <v>1362.9</v>
      </c>
    </row>
    <row r="251" spans="1:5" x14ac:dyDescent="0.25">
      <c r="A251" s="36" t="s">
        <v>111</v>
      </c>
      <c r="B251" s="34" t="s">
        <v>98</v>
      </c>
      <c r="C251" s="34" t="s">
        <v>112</v>
      </c>
      <c r="D251" s="34"/>
      <c r="E251" s="35">
        <f>E252</f>
        <v>53.5</v>
      </c>
    </row>
    <row r="252" spans="1:5" ht="47.25" x14ac:dyDescent="0.25">
      <c r="A252" s="36" t="s">
        <v>560</v>
      </c>
      <c r="B252" s="34" t="s">
        <v>98</v>
      </c>
      <c r="C252" s="34" t="s">
        <v>112</v>
      </c>
      <c r="D252" s="34" t="s">
        <v>20</v>
      </c>
      <c r="E252" s="35">
        <v>53.5</v>
      </c>
    </row>
    <row r="253" spans="1:5" x14ac:dyDescent="0.25">
      <c r="A253" s="27" t="s">
        <v>91</v>
      </c>
      <c r="B253" s="34" t="s">
        <v>92</v>
      </c>
      <c r="C253" s="34"/>
      <c r="D253" s="34"/>
      <c r="E253" s="35">
        <f>E254</f>
        <v>253.4</v>
      </c>
    </row>
    <row r="254" spans="1:5" x14ac:dyDescent="0.25">
      <c r="A254" s="27" t="s">
        <v>93</v>
      </c>
      <c r="B254" s="34" t="s">
        <v>94</v>
      </c>
      <c r="C254" s="34"/>
      <c r="D254" s="34"/>
      <c r="E254" s="35">
        <f>E256+E259</f>
        <v>253.4</v>
      </c>
    </row>
    <row r="255" spans="1:5" x14ac:dyDescent="0.25">
      <c r="A255" s="27" t="s">
        <v>95</v>
      </c>
      <c r="B255" s="34" t="s">
        <v>96</v>
      </c>
      <c r="C255" s="34"/>
      <c r="D255" s="34"/>
      <c r="E255" s="35">
        <f>E257+E260</f>
        <v>253.4</v>
      </c>
    </row>
    <row r="256" spans="1:5" ht="47.25" x14ac:dyDescent="0.25">
      <c r="A256" s="215" t="s">
        <v>115</v>
      </c>
      <c r="B256" s="34" t="s">
        <v>116</v>
      </c>
      <c r="C256" s="34"/>
      <c r="D256" s="34"/>
      <c r="E256" s="35">
        <f>E257</f>
        <v>216.4</v>
      </c>
    </row>
    <row r="257" spans="1:6" x14ac:dyDescent="0.25">
      <c r="A257" s="215" t="s">
        <v>117</v>
      </c>
      <c r="B257" s="34" t="s">
        <v>116</v>
      </c>
      <c r="C257" s="34" t="s">
        <v>118</v>
      </c>
      <c r="D257" s="34"/>
      <c r="E257" s="35">
        <f>E258</f>
        <v>216.4</v>
      </c>
    </row>
    <row r="258" spans="1:6" ht="31.5" x14ac:dyDescent="0.25">
      <c r="A258" s="215" t="s">
        <v>562</v>
      </c>
      <c r="B258" s="34" t="s">
        <v>116</v>
      </c>
      <c r="C258" s="34" t="s">
        <v>118</v>
      </c>
      <c r="D258" s="34" t="s">
        <v>22</v>
      </c>
      <c r="E258" s="35">
        <v>216.4</v>
      </c>
    </row>
    <row r="259" spans="1:6" ht="63.75" x14ac:dyDescent="0.3">
      <c r="A259" s="36" t="s">
        <v>119</v>
      </c>
      <c r="B259" s="28" t="s">
        <v>120</v>
      </c>
      <c r="C259" s="28"/>
      <c r="D259" s="34"/>
      <c r="E259" s="30">
        <f>E260</f>
        <v>37</v>
      </c>
      <c r="F259" s="157"/>
    </row>
    <row r="260" spans="1:6" x14ac:dyDescent="0.25">
      <c r="A260" s="215" t="s">
        <v>117</v>
      </c>
      <c r="B260" s="28" t="s">
        <v>120</v>
      </c>
      <c r="C260" s="34" t="s">
        <v>118</v>
      </c>
      <c r="D260" s="34"/>
      <c r="E260" s="35">
        <f>E261</f>
        <v>37</v>
      </c>
    </row>
    <row r="261" spans="1:6" ht="31.5" x14ac:dyDescent="0.25">
      <c r="A261" s="215" t="s">
        <v>562</v>
      </c>
      <c r="B261" s="28" t="s">
        <v>120</v>
      </c>
      <c r="C261" s="34" t="s">
        <v>118</v>
      </c>
      <c r="D261" s="34" t="s">
        <v>22</v>
      </c>
      <c r="E261" s="35">
        <v>37</v>
      </c>
    </row>
    <row r="262" spans="1:6" ht="31.5" x14ac:dyDescent="0.25">
      <c r="A262" s="149" t="s">
        <v>123</v>
      </c>
      <c r="B262" s="34" t="s">
        <v>124</v>
      </c>
      <c r="C262" s="34"/>
      <c r="D262" s="34"/>
      <c r="E262" s="42">
        <f>E267+E277+E280+E282+E288+E291+E297+E303+E306+E312+E317+E323</f>
        <v>4372.3999999999996</v>
      </c>
    </row>
    <row r="263" spans="1:6" x14ac:dyDescent="0.25">
      <c r="A263" s="144" t="s">
        <v>125</v>
      </c>
      <c r="B263" s="34" t="s">
        <v>126</v>
      </c>
      <c r="C263" s="34"/>
      <c r="D263" s="34"/>
      <c r="E263" s="35">
        <f>E264</f>
        <v>50</v>
      </c>
    </row>
    <row r="264" spans="1:6" x14ac:dyDescent="0.25">
      <c r="A264" s="144" t="s">
        <v>125</v>
      </c>
      <c r="B264" s="34" t="s">
        <v>127</v>
      </c>
      <c r="C264" s="34"/>
      <c r="D264" s="34"/>
      <c r="E264" s="35">
        <f>E265</f>
        <v>50</v>
      </c>
    </row>
    <row r="265" spans="1:6" x14ac:dyDescent="0.25">
      <c r="A265" s="36" t="s">
        <v>128</v>
      </c>
      <c r="B265" s="34" t="s">
        <v>129</v>
      </c>
      <c r="C265" s="34"/>
      <c r="D265" s="34"/>
      <c r="E265" s="35">
        <f>E266</f>
        <v>50</v>
      </c>
    </row>
    <row r="266" spans="1:6" x14ac:dyDescent="0.25">
      <c r="A266" s="144" t="s">
        <v>130</v>
      </c>
      <c r="B266" s="34" t="s">
        <v>129</v>
      </c>
      <c r="C266" s="34" t="s">
        <v>131</v>
      </c>
      <c r="D266" s="34"/>
      <c r="E266" s="35">
        <f>E267</f>
        <v>50</v>
      </c>
    </row>
    <row r="267" spans="1:6" x14ac:dyDescent="0.25">
      <c r="A267" s="144" t="s">
        <v>563</v>
      </c>
      <c r="B267" s="34" t="s">
        <v>129</v>
      </c>
      <c r="C267" s="34" t="s">
        <v>131</v>
      </c>
      <c r="D267" s="34" t="s">
        <v>26</v>
      </c>
      <c r="E267" s="35">
        <v>50</v>
      </c>
    </row>
    <row r="268" spans="1:6" ht="47.25" hidden="1" x14ac:dyDescent="0.25">
      <c r="A268" s="144" t="s">
        <v>134</v>
      </c>
      <c r="B268" s="34" t="s">
        <v>135</v>
      </c>
      <c r="C268" s="34"/>
      <c r="D268" s="34"/>
      <c r="E268" s="35">
        <f>E269+E271+E273</f>
        <v>0</v>
      </c>
    </row>
    <row r="269" spans="1:6" hidden="1" x14ac:dyDescent="0.25">
      <c r="A269" s="144" t="s">
        <v>136</v>
      </c>
      <c r="B269" s="34" t="s">
        <v>135</v>
      </c>
      <c r="C269" s="34" t="s">
        <v>137</v>
      </c>
      <c r="D269" s="34"/>
      <c r="E269" s="35">
        <v>0</v>
      </c>
    </row>
    <row r="270" spans="1:6" hidden="1" x14ac:dyDescent="0.25">
      <c r="A270" s="144" t="s">
        <v>27</v>
      </c>
      <c r="B270" s="34" t="s">
        <v>135</v>
      </c>
      <c r="C270" s="34" t="s">
        <v>137</v>
      </c>
      <c r="D270" s="34" t="s">
        <v>28</v>
      </c>
      <c r="E270" s="35">
        <v>0</v>
      </c>
    </row>
    <row r="271" spans="1:6" ht="31.5" hidden="1" x14ac:dyDescent="0.25">
      <c r="A271" s="36" t="s">
        <v>97</v>
      </c>
      <c r="B271" s="34" t="s">
        <v>135</v>
      </c>
      <c r="C271" s="34" t="s">
        <v>110</v>
      </c>
      <c r="D271" s="34"/>
      <c r="E271" s="35">
        <v>0</v>
      </c>
    </row>
    <row r="272" spans="1:6" hidden="1" x14ac:dyDescent="0.25">
      <c r="A272" s="144" t="s">
        <v>27</v>
      </c>
      <c r="B272" s="34" t="s">
        <v>135</v>
      </c>
      <c r="C272" s="34" t="s">
        <v>110</v>
      </c>
      <c r="D272" s="34" t="s">
        <v>28</v>
      </c>
      <c r="E272" s="35">
        <v>0</v>
      </c>
    </row>
    <row r="273" spans="1:5" hidden="1" x14ac:dyDescent="0.25">
      <c r="A273" s="36" t="s">
        <v>111</v>
      </c>
      <c r="B273" s="34" t="s">
        <v>135</v>
      </c>
      <c r="C273" s="34" t="s">
        <v>112</v>
      </c>
      <c r="D273" s="34"/>
      <c r="E273" s="35">
        <v>0</v>
      </c>
    </row>
    <row r="274" spans="1:5" hidden="1" x14ac:dyDescent="0.25">
      <c r="A274" s="144" t="s">
        <v>27</v>
      </c>
      <c r="B274" s="34" t="s">
        <v>135</v>
      </c>
      <c r="C274" s="34" t="s">
        <v>112</v>
      </c>
      <c r="D274" s="34" t="s">
        <v>28</v>
      </c>
      <c r="E274" s="35">
        <v>0</v>
      </c>
    </row>
    <row r="275" spans="1:5" ht="47.25" x14ac:dyDescent="0.25">
      <c r="A275" s="36" t="s">
        <v>139</v>
      </c>
      <c r="B275" s="34" t="s">
        <v>140</v>
      </c>
      <c r="C275" s="34"/>
      <c r="D275" s="34"/>
      <c r="E275" s="35">
        <f>E276</f>
        <v>135</v>
      </c>
    </row>
    <row r="276" spans="1:5" ht="31.5" x14ac:dyDescent="0.25">
      <c r="A276" s="36" t="s">
        <v>97</v>
      </c>
      <c r="B276" s="34" t="s">
        <v>140</v>
      </c>
      <c r="C276" s="34" t="s">
        <v>110</v>
      </c>
      <c r="D276" s="34"/>
      <c r="E276" s="35">
        <f>E277</f>
        <v>135</v>
      </c>
    </row>
    <row r="277" spans="1:5" x14ac:dyDescent="0.25">
      <c r="A277" s="144" t="s">
        <v>27</v>
      </c>
      <c r="B277" s="34" t="s">
        <v>140</v>
      </c>
      <c r="C277" s="34" t="s">
        <v>110</v>
      </c>
      <c r="D277" s="34" t="s">
        <v>28</v>
      </c>
      <c r="E277" s="35">
        <v>135</v>
      </c>
    </row>
    <row r="278" spans="1:5" ht="47.25" x14ac:dyDescent="0.25">
      <c r="A278" s="144" t="s">
        <v>182</v>
      </c>
      <c r="B278" s="34" t="s">
        <v>183</v>
      </c>
      <c r="C278" s="34"/>
      <c r="D278" s="34"/>
      <c r="E278" s="44">
        <f>E281+E279</f>
        <v>266.39999999999998</v>
      </c>
    </row>
    <row r="279" spans="1:5" ht="31.5" x14ac:dyDescent="0.25">
      <c r="A279" s="27" t="s">
        <v>106</v>
      </c>
      <c r="B279" s="34" t="s">
        <v>183</v>
      </c>
      <c r="C279" s="34" t="s">
        <v>107</v>
      </c>
      <c r="D279" s="34"/>
      <c r="E279" s="44">
        <f>E280</f>
        <v>264.39999999999998</v>
      </c>
    </row>
    <row r="280" spans="1:5" x14ac:dyDescent="0.25">
      <c r="A280" s="27" t="s">
        <v>564</v>
      </c>
      <c r="B280" s="34" t="s">
        <v>183</v>
      </c>
      <c r="C280" s="34" t="s">
        <v>107</v>
      </c>
      <c r="D280" s="34" t="s">
        <v>32</v>
      </c>
      <c r="E280" s="44">
        <v>264.39999999999998</v>
      </c>
    </row>
    <row r="281" spans="1:5" ht="31.5" x14ac:dyDescent="0.25">
      <c r="A281" s="36" t="s">
        <v>97</v>
      </c>
      <c r="B281" s="34" t="s">
        <v>565</v>
      </c>
      <c r="C281" s="34" t="s">
        <v>110</v>
      </c>
      <c r="D281" s="34"/>
      <c r="E281" s="44">
        <f>E282</f>
        <v>2</v>
      </c>
    </row>
    <row r="282" spans="1:5" x14ac:dyDescent="0.25">
      <c r="A282" s="27" t="s">
        <v>564</v>
      </c>
      <c r="B282" s="34" t="s">
        <v>566</v>
      </c>
      <c r="C282" s="34" t="s">
        <v>110</v>
      </c>
      <c r="D282" s="34" t="s">
        <v>32</v>
      </c>
      <c r="E282" s="44">
        <v>2</v>
      </c>
    </row>
    <row r="283" spans="1:5" ht="31.5" x14ac:dyDescent="0.25">
      <c r="A283" s="144" t="s">
        <v>123</v>
      </c>
      <c r="B283" s="34" t="s">
        <v>124</v>
      </c>
      <c r="C283" s="34"/>
      <c r="D283" s="34"/>
      <c r="E283" s="35">
        <f>E287+E290</f>
        <v>936</v>
      </c>
    </row>
    <row r="284" spans="1:5" x14ac:dyDescent="0.25">
      <c r="A284" s="144" t="s">
        <v>125</v>
      </c>
      <c r="B284" s="34" t="s">
        <v>126</v>
      </c>
      <c r="C284" s="34"/>
      <c r="D284" s="34"/>
      <c r="E284" s="35">
        <f>E287+E290</f>
        <v>936</v>
      </c>
    </row>
    <row r="285" spans="1:5" x14ac:dyDescent="0.25">
      <c r="A285" s="144" t="s">
        <v>125</v>
      </c>
      <c r="B285" s="34" t="s">
        <v>127</v>
      </c>
      <c r="C285" s="34"/>
      <c r="D285" s="34"/>
      <c r="E285" s="35">
        <f>E288+E291</f>
        <v>936</v>
      </c>
    </row>
    <row r="286" spans="1:5" ht="78.75" x14ac:dyDescent="0.25">
      <c r="A286" s="215" t="s">
        <v>255</v>
      </c>
      <c r="B286" s="34" t="s">
        <v>256</v>
      </c>
      <c r="C286" s="34"/>
      <c r="D286" s="34"/>
      <c r="E286" s="35">
        <f>E287</f>
        <v>336</v>
      </c>
    </row>
    <row r="287" spans="1:5" ht="31.5" x14ac:dyDescent="0.25">
      <c r="A287" s="215" t="s">
        <v>257</v>
      </c>
      <c r="B287" s="34" t="s">
        <v>256</v>
      </c>
      <c r="C287" s="34" t="s">
        <v>110</v>
      </c>
      <c r="D287" s="34"/>
      <c r="E287" s="35">
        <f>E288</f>
        <v>336</v>
      </c>
    </row>
    <row r="288" spans="1:5" x14ac:dyDescent="0.25">
      <c r="A288" s="215" t="s">
        <v>47</v>
      </c>
      <c r="B288" s="34" t="s">
        <v>256</v>
      </c>
      <c r="C288" s="34" t="s">
        <v>110</v>
      </c>
      <c r="D288" s="34" t="s">
        <v>48</v>
      </c>
      <c r="E288" s="35">
        <v>336</v>
      </c>
    </row>
    <row r="289" spans="1:5" ht="78.75" x14ac:dyDescent="0.25">
      <c r="A289" s="144" t="s">
        <v>567</v>
      </c>
      <c r="B289" s="34" t="s">
        <v>259</v>
      </c>
      <c r="C289" s="34"/>
      <c r="D289" s="34"/>
      <c r="E289" s="35">
        <f>E290</f>
        <v>600</v>
      </c>
    </row>
    <row r="290" spans="1:5" x14ac:dyDescent="0.25">
      <c r="A290" s="144" t="s">
        <v>260</v>
      </c>
      <c r="B290" s="34" t="s">
        <v>259</v>
      </c>
      <c r="C290" s="34" t="s">
        <v>261</v>
      </c>
      <c r="D290" s="34"/>
      <c r="E290" s="35">
        <f>E291</f>
        <v>600</v>
      </c>
    </row>
    <row r="291" spans="1:5" x14ac:dyDescent="0.25">
      <c r="A291" s="215" t="s">
        <v>47</v>
      </c>
      <c r="B291" s="34" t="s">
        <v>259</v>
      </c>
      <c r="C291" s="34" t="s">
        <v>261</v>
      </c>
      <c r="D291" s="34" t="s">
        <v>48</v>
      </c>
      <c r="E291" s="35">
        <v>600</v>
      </c>
    </row>
    <row r="292" spans="1:5" ht="31.5" x14ac:dyDescent="0.25">
      <c r="A292" s="144" t="s">
        <v>123</v>
      </c>
      <c r="B292" s="34" t="s">
        <v>124</v>
      </c>
      <c r="C292" s="34"/>
      <c r="D292" s="34"/>
      <c r="E292" s="35">
        <f>E293</f>
        <v>300</v>
      </c>
    </row>
    <row r="293" spans="1:5" x14ac:dyDescent="0.25">
      <c r="A293" s="144" t="s">
        <v>125</v>
      </c>
      <c r="B293" s="34" t="s">
        <v>126</v>
      </c>
      <c r="C293" s="34"/>
      <c r="D293" s="34"/>
      <c r="E293" s="35">
        <f>E294</f>
        <v>300</v>
      </c>
    </row>
    <row r="294" spans="1:5" x14ac:dyDescent="0.25">
      <c r="A294" s="144" t="s">
        <v>125</v>
      </c>
      <c r="B294" s="34" t="s">
        <v>127</v>
      </c>
      <c r="C294" s="28"/>
      <c r="D294" s="34"/>
      <c r="E294" s="30">
        <f>E295</f>
        <v>300</v>
      </c>
    </row>
    <row r="295" spans="1:5" ht="78.75" x14ac:dyDescent="0.25">
      <c r="A295" s="144" t="s">
        <v>265</v>
      </c>
      <c r="B295" s="34" t="s">
        <v>266</v>
      </c>
      <c r="C295" s="34"/>
      <c r="D295" s="34"/>
      <c r="E295" s="35">
        <f>E296</f>
        <v>300</v>
      </c>
    </row>
    <row r="296" spans="1:5" x14ac:dyDescent="0.25">
      <c r="A296" s="144" t="s">
        <v>260</v>
      </c>
      <c r="B296" s="34" t="s">
        <v>266</v>
      </c>
      <c r="C296" s="34" t="s">
        <v>261</v>
      </c>
      <c r="D296" s="34"/>
      <c r="E296" s="35">
        <f>E297</f>
        <v>300</v>
      </c>
    </row>
    <row r="297" spans="1:5" x14ac:dyDescent="0.25">
      <c r="A297" s="144" t="s">
        <v>49</v>
      </c>
      <c r="B297" s="34" t="s">
        <v>266</v>
      </c>
      <c r="C297" s="34" t="s">
        <v>261</v>
      </c>
      <c r="D297" s="34" t="s">
        <v>50</v>
      </c>
      <c r="E297" s="35">
        <v>300</v>
      </c>
    </row>
    <row r="298" spans="1:5" ht="31.5" x14ac:dyDescent="0.25">
      <c r="A298" s="144" t="s">
        <v>123</v>
      </c>
      <c r="B298" s="34" t="s">
        <v>124</v>
      </c>
      <c r="C298" s="34"/>
      <c r="D298" s="34"/>
      <c r="E298" s="44">
        <f>E302+E305</f>
        <v>2250</v>
      </c>
    </row>
    <row r="299" spans="1:5" x14ac:dyDescent="0.25">
      <c r="A299" s="144" t="s">
        <v>125</v>
      </c>
      <c r="B299" s="34" t="s">
        <v>126</v>
      </c>
      <c r="C299" s="38"/>
      <c r="D299" s="34"/>
      <c r="E299" s="44">
        <f>E301</f>
        <v>1750</v>
      </c>
    </row>
    <row r="300" spans="1:5" x14ac:dyDescent="0.25">
      <c r="A300" s="144" t="s">
        <v>125</v>
      </c>
      <c r="B300" s="34" t="s">
        <v>138</v>
      </c>
      <c r="C300" s="38"/>
      <c r="D300" s="34"/>
      <c r="E300" s="44">
        <f>E301</f>
        <v>1750</v>
      </c>
    </row>
    <row r="301" spans="1:5" x14ac:dyDescent="0.25">
      <c r="A301" s="41" t="s">
        <v>287</v>
      </c>
      <c r="B301" s="34" t="s">
        <v>138</v>
      </c>
      <c r="C301" s="34"/>
      <c r="D301" s="34"/>
      <c r="E301" s="44">
        <f>E302</f>
        <v>1750</v>
      </c>
    </row>
    <row r="302" spans="1:5" ht="31.5" x14ac:dyDescent="0.25">
      <c r="A302" s="36" t="s">
        <v>97</v>
      </c>
      <c r="B302" s="34" t="s">
        <v>288</v>
      </c>
      <c r="C302" s="34" t="s">
        <v>110</v>
      </c>
      <c r="D302" s="34"/>
      <c r="E302" s="44">
        <f>E303</f>
        <v>1750</v>
      </c>
    </row>
    <row r="303" spans="1:5" x14ac:dyDescent="0.25">
      <c r="A303" s="33" t="s">
        <v>51</v>
      </c>
      <c r="B303" s="34" t="s">
        <v>288</v>
      </c>
      <c r="C303" s="34" t="s">
        <v>110</v>
      </c>
      <c r="D303" s="34" t="s">
        <v>52</v>
      </c>
      <c r="E303" s="44">
        <v>1750</v>
      </c>
    </row>
    <row r="304" spans="1:5" x14ac:dyDescent="0.25">
      <c r="A304" s="36" t="s">
        <v>289</v>
      </c>
      <c r="B304" s="34" t="s">
        <v>290</v>
      </c>
      <c r="C304" s="34"/>
      <c r="D304" s="34"/>
      <c r="E304" s="44">
        <f>E305</f>
        <v>500</v>
      </c>
    </row>
    <row r="305" spans="1:5" ht="31.5" x14ac:dyDescent="0.25">
      <c r="A305" s="36" t="s">
        <v>97</v>
      </c>
      <c r="B305" s="34" t="s">
        <v>290</v>
      </c>
      <c r="C305" s="34" t="s">
        <v>110</v>
      </c>
      <c r="D305" s="34"/>
      <c r="E305" s="44">
        <f>E306</f>
        <v>500</v>
      </c>
    </row>
    <row r="306" spans="1:5" x14ac:dyDescent="0.25">
      <c r="A306" s="33" t="s">
        <v>51</v>
      </c>
      <c r="B306" s="34" t="s">
        <v>290</v>
      </c>
      <c r="C306" s="34" t="s">
        <v>110</v>
      </c>
      <c r="D306" s="34" t="s">
        <v>52</v>
      </c>
      <c r="E306" s="44">
        <v>500</v>
      </c>
    </row>
    <row r="307" spans="1:5" x14ac:dyDescent="0.25">
      <c r="A307" s="144" t="s">
        <v>125</v>
      </c>
      <c r="B307" s="34" t="s">
        <v>126</v>
      </c>
      <c r="C307" s="34"/>
      <c r="D307" s="34"/>
      <c r="E307" s="44">
        <f>E308</f>
        <v>210</v>
      </c>
    </row>
    <row r="308" spans="1:5" x14ac:dyDescent="0.25">
      <c r="A308" s="144" t="s">
        <v>125</v>
      </c>
      <c r="B308" s="34" t="s">
        <v>138</v>
      </c>
      <c r="C308" s="34"/>
      <c r="D308" s="34"/>
      <c r="E308" s="44">
        <f>E309</f>
        <v>210</v>
      </c>
    </row>
    <row r="309" spans="1:5" x14ac:dyDescent="0.25">
      <c r="A309" s="33" t="s">
        <v>175</v>
      </c>
      <c r="B309" s="34" t="s">
        <v>176</v>
      </c>
      <c r="C309" s="34"/>
      <c r="D309" s="34"/>
      <c r="E309" s="44">
        <f>E310</f>
        <v>210</v>
      </c>
    </row>
    <row r="310" spans="1:5" x14ac:dyDescent="0.25">
      <c r="A310" s="33" t="s">
        <v>177</v>
      </c>
      <c r="B310" s="34" t="s">
        <v>178</v>
      </c>
      <c r="C310" s="34"/>
      <c r="D310" s="34"/>
      <c r="E310" s="44">
        <f>E312</f>
        <v>210</v>
      </c>
    </row>
    <row r="311" spans="1:5" ht="31.5" x14ac:dyDescent="0.25">
      <c r="A311" s="36" t="s">
        <v>97</v>
      </c>
      <c r="B311" s="34" t="s">
        <v>176</v>
      </c>
      <c r="C311" s="34" t="s">
        <v>110</v>
      </c>
      <c r="D311" s="34"/>
      <c r="E311" s="44">
        <f>E312</f>
        <v>210</v>
      </c>
    </row>
    <row r="312" spans="1:5" x14ac:dyDescent="0.25">
      <c r="A312" s="144" t="s">
        <v>27</v>
      </c>
      <c r="B312" s="34" t="s">
        <v>176</v>
      </c>
      <c r="C312" s="34" t="s">
        <v>110</v>
      </c>
      <c r="D312" s="34" t="s">
        <v>28</v>
      </c>
      <c r="E312" s="44">
        <v>210</v>
      </c>
    </row>
    <row r="313" spans="1:5" x14ac:dyDescent="0.25">
      <c r="A313" s="144" t="s">
        <v>125</v>
      </c>
      <c r="B313" s="34" t="s">
        <v>126</v>
      </c>
      <c r="C313" s="34"/>
      <c r="D313" s="34"/>
      <c r="E313" s="44">
        <f>E314</f>
        <v>25</v>
      </c>
    </row>
    <row r="314" spans="1:5" x14ac:dyDescent="0.25">
      <c r="A314" s="144" t="s">
        <v>125</v>
      </c>
      <c r="B314" s="34" t="s">
        <v>138</v>
      </c>
      <c r="C314" s="34"/>
      <c r="D314" s="34"/>
      <c r="E314" s="44">
        <f>E315</f>
        <v>25</v>
      </c>
    </row>
    <row r="315" spans="1:5" ht="31.5" x14ac:dyDescent="0.25">
      <c r="A315" s="144" t="s">
        <v>263</v>
      </c>
      <c r="B315" s="34" t="s">
        <v>568</v>
      </c>
      <c r="C315" s="34"/>
      <c r="D315" s="34"/>
      <c r="E315" s="44">
        <f>E316</f>
        <v>25</v>
      </c>
    </row>
    <row r="316" spans="1:5" ht="31.5" x14ac:dyDescent="0.25">
      <c r="A316" s="36" t="s">
        <v>97</v>
      </c>
      <c r="B316" s="34" t="s">
        <v>264</v>
      </c>
      <c r="C316" s="34" t="s">
        <v>110</v>
      </c>
      <c r="D316" s="34"/>
      <c r="E316" s="44">
        <f>E317</f>
        <v>25</v>
      </c>
    </row>
    <row r="317" spans="1:5" x14ac:dyDescent="0.25">
      <c r="A317" s="144" t="s">
        <v>47</v>
      </c>
      <c r="B317" s="34" t="s">
        <v>264</v>
      </c>
      <c r="C317" s="34" t="s">
        <v>110</v>
      </c>
      <c r="D317" s="34" t="s">
        <v>48</v>
      </c>
      <c r="E317" s="44">
        <v>25</v>
      </c>
    </row>
    <row r="318" spans="1:5" x14ac:dyDescent="0.25">
      <c r="A318" s="209" t="s">
        <v>23</v>
      </c>
      <c r="B318" s="29" t="s">
        <v>124</v>
      </c>
      <c r="C318" s="34"/>
      <c r="D318" s="34"/>
      <c r="E318" s="44">
        <f>E319</f>
        <v>200</v>
      </c>
    </row>
    <row r="319" spans="1:5" ht="31.5" x14ac:dyDescent="0.25">
      <c r="A319" s="144" t="s">
        <v>123</v>
      </c>
      <c r="B319" s="28" t="s">
        <v>126</v>
      </c>
      <c r="C319" s="34"/>
      <c r="D319" s="34"/>
      <c r="E319" s="44">
        <f>E320</f>
        <v>200</v>
      </c>
    </row>
    <row r="320" spans="1:5" x14ac:dyDescent="0.25">
      <c r="A320" s="144" t="s">
        <v>125</v>
      </c>
      <c r="B320" s="28" t="s">
        <v>138</v>
      </c>
      <c r="C320" s="34"/>
      <c r="D320" s="34"/>
      <c r="E320" s="44">
        <f>E321</f>
        <v>200</v>
      </c>
    </row>
    <row r="321" spans="1:5" ht="31.5" x14ac:dyDescent="0.25">
      <c r="A321" s="144" t="s">
        <v>458</v>
      </c>
      <c r="B321" s="28" t="s">
        <v>598</v>
      </c>
      <c r="C321" s="34"/>
      <c r="D321" s="34"/>
      <c r="E321" s="44">
        <f>E322</f>
        <v>200</v>
      </c>
    </row>
    <row r="322" spans="1:5" ht="31.5" x14ac:dyDescent="0.25">
      <c r="A322" s="27" t="s">
        <v>459</v>
      </c>
      <c r="B322" s="28" t="s">
        <v>598</v>
      </c>
      <c r="C322" s="34" t="s">
        <v>110</v>
      </c>
      <c r="D322" s="34"/>
      <c r="E322" s="44">
        <f>E323</f>
        <v>200</v>
      </c>
    </row>
    <row r="323" spans="1:5" x14ac:dyDescent="0.25">
      <c r="A323" s="144" t="s">
        <v>47</v>
      </c>
      <c r="B323" s="34" t="s">
        <v>598</v>
      </c>
      <c r="C323" s="34" t="s">
        <v>110</v>
      </c>
      <c r="D323" s="34" t="s">
        <v>24</v>
      </c>
      <c r="E323" s="44">
        <v>200</v>
      </c>
    </row>
    <row r="324" spans="1:5" x14ac:dyDescent="0.25">
      <c r="A324" s="144"/>
      <c r="B324" s="34"/>
      <c r="C324" s="34"/>
      <c r="D324" s="34"/>
      <c r="E324" s="44"/>
    </row>
    <row r="325" spans="1:5" x14ac:dyDescent="0.25">
      <c r="A325" s="31" t="s">
        <v>356</v>
      </c>
      <c r="B325" s="38"/>
      <c r="C325" s="38"/>
      <c r="D325" s="38"/>
      <c r="E325" s="42">
        <f>E13</f>
        <v>25764.299999999996</v>
      </c>
    </row>
  </sheetData>
  <mergeCells count="12">
    <mergeCell ref="A6:E6"/>
    <mergeCell ref="B1:E1"/>
    <mergeCell ref="B2:E2"/>
    <mergeCell ref="B3:E3"/>
    <mergeCell ref="B4:E4"/>
    <mergeCell ref="C5:E5"/>
    <mergeCell ref="A7:E9"/>
    <mergeCell ref="A10:A11"/>
    <mergeCell ref="B10:B11"/>
    <mergeCell ref="C10:C11"/>
    <mergeCell ref="D10:D11"/>
    <mergeCell ref="E10:E11"/>
  </mergeCells>
  <pageMargins left="0" right="0" top="0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workbookViewId="0">
      <selection activeCell="A8" sqref="A8"/>
    </sheetView>
  </sheetViews>
  <sheetFormatPr defaultColWidth="10.140625" defaultRowHeight="12.75" x14ac:dyDescent="0.2"/>
  <cols>
    <col min="1" max="1" width="22.7109375" style="236" customWidth="1"/>
    <col min="2" max="2" width="17.42578125" style="236" customWidth="1"/>
    <col min="3" max="3" width="14.85546875" style="236" customWidth="1"/>
    <col min="4" max="4" width="14.28515625" style="236" customWidth="1"/>
    <col min="5" max="5" width="20.28515625" style="236" customWidth="1"/>
    <col min="6" max="6" width="14.42578125" style="236" customWidth="1"/>
    <col min="7" max="7" width="12.85546875" style="236" customWidth="1"/>
    <col min="8" max="256" width="10.140625" style="236"/>
    <col min="257" max="257" width="22.7109375" style="236" customWidth="1"/>
    <col min="258" max="258" width="17.42578125" style="236" customWidth="1"/>
    <col min="259" max="259" width="14.85546875" style="236" customWidth="1"/>
    <col min="260" max="260" width="14.28515625" style="236" customWidth="1"/>
    <col min="261" max="262" width="14.42578125" style="236" customWidth="1"/>
    <col min="263" max="263" width="12.85546875" style="236" customWidth="1"/>
    <col min="264" max="512" width="10.140625" style="236"/>
    <col min="513" max="513" width="22.7109375" style="236" customWidth="1"/>
    <col min="514" max="514" width="17.42578125" style="236" customWidth="1"/>
    <col min="515" max="515" width="14.85546875" style="236" customWidth="1"/>
    <col min="516" max="516" width="14.28515625" style="236" customWidth="1"/>
    <col min="517" max="518" width="14.42578125" style="236" customWidth="1"/>
    <col min="519" max="519" width="12.85546875" style="236" customWidth="1"/>
    <col min="520" max="768" width="10.140625" style="236"/>
    <col min="769" max="769" width="22.7109375" style="236" customWidth="1"/>
    <col min="770" max="770" width="17.42578125" style="236" customWidth="1"/>
    <col min="771" max="771" width="14.85546875" style="236" customWidth="1"/>
    <col min="772" max="772" width="14.28515625" style="236" customWidth="1"/>
    <col min="773" max="774" width="14.42578125" style="236" customWidth="1"/>
    <col min="775" max="775" width="12.85546875" style="236" customWidth="1"/>
    <col min="776" max="1024" width="10.140625" style="236"/>
    <col min="1025" max="1025" width="22.7109375" style="236" customWidth="1"/>
    <col min="1026" max="1026" width="17.42578125" style="236" customWidth="1"/>
    <col min="1027" max="1027" width="14.85546875" style="236" customWidth="1"/>
    <col min="1028" max="1028" width="14.28515625" style="236" customWidth="1"/>
    <col min="1029" max="1030" width="14.42578125" style="236" customWidth="1"/>
    <col min="1031" max="1031" width="12.85546875" style="236" customWidth="1"/>
    <col min="1032" max="1280" width="10.140625" style="236"/>
    <col min="1281" max="1281" width="22.7109375" style="236" customWidth="1"/>
    <col min="1282" max="1282" width="17.42578125" style="236" customWidth="1"/>
    <col min="1283" max="1283" width="14.85546875" style="236" customWidth="1"/>
    <col min="1284" max="1284" width="14.28515625" style="236" customWidth="1"/>
    <col min="1285" max="1286" width="14.42578125" style="236" customWidth="1"/>
    <col min="1287" max="1287" width="12.85546875" style="236" customWidth="1"/>
    <col min="1288" max="1536" width="10.140625" style="236"/>
    <col min="1537" max="1537" width="22.7109375" style="236" customWidth="1"/>
    <col min="1538" max="1538" width="17.42578125" style="236" customWidth="1"/>
    <col min="1539" max="1539" width="14.85546875" style="236" customWidth="1"/>
    <col min="1540" max="1540" width="14.28515625" style="236" customWidth="1"/>
    <col min="1541" max="1542" width="14.42578125" style="236" customWidth="1"/>
    <col min="1543" max="1543" width="12.85546875" style="236" customWidth="1"/>
    <col min="1544" max="1792" width="10.140625" style="236"/>
    <col min="1793" max="1793" width="22.7109375" style="236" customWidth="1"/>
    <col min="1794" max="1794" width="17.42578125" style="236" customWidth="1"/>
    <col min="1795" max="1795" width="14.85546875" style="236" customWidth="1"/>
    <col min="1796" max="1796" width="14.28515625" style="236" customWidth="1"/>
    <col min="1797" max="1798" width="14.42578125" style="236" customWidth="1"/>
    <col min="1799" max="1799" width="12.85546875" style="236" customWidth="1"/>
    <col min="1800" max="2048" width="10.140625" style="236"/>
    <col min="2049" max="2049" width="22.7109375" style="236" customWidth="1"/>
    <col min="2050" max="2050" width="17.42578125" style="236" customWidth="1"/>
    <col min="2051" max="2051" width="14.85546875" style="236" customWidth="1"/>
    <col min="2052" max="2052" width="14.28515625" style="236" customWidth="1"/>
    <col min="2053" max="2054" width="14.42578125" style="236" customWidth="1"/>
    <col min="2055" max="2055" width="12.85546875" style="236" customWidth="1"/>
    <col min="2056" max="2304" width="10.140625" style="236"/>
    <col min="2305" max="2305" width="22.7109375" style="236" customWidth="1"/>
    <col min="2306" max="2306" width="17.42578125" style="236" customWidth="1"/>
    <col min="2307" max="2307" width="14.85546875" style="236" customWidth="1"/>
    <col min="2308" max="2308" width="14.28515625" style="236" customWidth="1"/>
    <col min="2309" max="2310" width="14.42578125" style="236" customWidth="1"/>
    <col min="2311" max="2311" width="12.85546875" style="236" customWidth="1"/>
    <col min="2312" max="2560" width="10.140625" style="236"/>
    <col min="2561" max="2561" width="22.7109375" style="236" customWidth="1"/>
    <col min="2562" max="2562" width="17.42578125" style="236" customWidth="1"/>
    <col min="2563" max="2563" width="14.85546875" style="236" customWidth="1"/>
    <col min="2564" max="2564" width="14.28515625" style="236" customWidth="1"/>
    <col min="2565" max="2566" width="14.42578125" style="236" customWidth="1"/>
    <col min="2567" max="2567" width="12.85546875" style="236" customWidth="1"/>
    <col min="2568" max="2816" width="10.140625" style="236"/>
    <col min="2817" max="2817" width="22.7109375" style="236" customWidth="1"/>
    <col min="2818" max="2818" width="17.42578125" style="236" customWidth="1"/>
    <col min="2819" max="2819" width="14.85546875" style="236" customWidth="1"/>
    <col min="2820" max="2820" width="14.28515625" style="236" customWidth="1"/>
    <col min="2821" max="2822" width="14.42578125" style="236" customWidth="1"/>
    <col min="2823" max="2823" width="12.85546875" style="236" customWidth="1"/>
    <col min="2824" max="3072" width="10.140625" style="236"/>
    <col min="3073" max="3073" width="22.7109375" style="236" customWidth="1"/>
    <col min="3074" max="3074" width="17.42578125" style="236" customWidth="1"/>
    <col min="3075" max="3075" width="14.85546875" style="236" customWidth="1"/>
    <col min="3076" max="3076" width="14.28515625" style="236" customWidth="1"/>
    <col min="3077" max="3078" width="14.42578125" style="236" customWidth="1"/>
    <col min="3079" max="3079" width="12.85546875" style="236" customWidth="1"/>
    <col min="3080" max="3328" width="10.140625" style="236"/>
    <col min="3329" max="3329" width="22.7109375" style="236" customWidth="1"/>
    <col min="3330" max="3330" width="17.42578125" style="236" customWidth="1"/>
    <col min="3331" max="3331" width="14.85546875" style="236" customWidth="1"/>
    <col min="3332" max="3332" width="14.28515625" style="236" customWidth="1"/>
    <col min="3333" max="3334" width="14.42578125" style="236" customWidth="1"/>
    <col min="3335" max="3335" width="12.85546875" style="236" customWidth="1"/>
    <col min="3336" max="3584" width="10.140625" style="236"/>
    <col min="3585" max="3585" width="22.7109375" style="236" customWidth="1"/>
    <col min="3586" max="3586" width="17.42578125" style="236" customWidth="1"/>
    <col min="3587" max="3587" width="14.85546875" style="236" customWidth="1"/>
    <col min="3588" max="3588" width="14.28515625" style="236" customWidth="1"/>
    <col min="3589" max="3590" width="14.42578125" style="236" customWidth="1"/>
    <col min="3591" max="3591" width="12.85546875" style="236" customWidth="1"/>
    <col min="3592" max="3840" width="10.140625" style="236"/>
    <col min="3841" max="3841" width="22.7109375" style="236" customWidth="1"/>
    <col min="3842" max="3842" width="17.42578125" style="236" customWidth="1"/>
    <col min="3843" max="3843" width="14.85546875" style="236" customWidth="1"/>
    <col min="3844" max="3844" width="14.28515625" style="236" customWidth="1"/>
    <col min="3845" max="3846" width="14.42578125" style="236" customWidth="1"/>
    <col min="3847" max="3847" width="12.85546875" style="236" customWidth="1"/>
    <col min="3848" max="4096" width="10.140625" style="236"/>
    <col min="4097" max="4097" width="22.7109375" style="236" customWidth="1"/>
    <col min="4098" max="4098" width="17.42578125" style="236" customWidth="1"/>
    <col min="4099" max="4099" width="14.85546875" style="236" customWidth="1"/>
    <col min="4100" max="4100" width="14.28515625" style="236" customWidth="1"/>
    <col min="4101" max="4102" width="14.42578125" style="236" customWidth="1"/>
    <col min="4103" max="4103" width="12.85546875" style="236" customWidth="1"/>
    <col min="4104" max="4352" width="10.140625" style="236"/>
    <col min="4353" max="4353" width="22.7109375" style="236" customWidth="1"/>
    <col min="4354" max="4354" width="17.42578125" style="236" customWidth="1"/>
    <col min="4355" max="4355" width="14.85546875" style="236" customWidth="1"/>
    <col min="4356" max="4356" width="14.28515625" style="236" customWidth="1"/>
    <col min="4357" max="4358" width="14.42578125" style="236" customWidth="1"/>
    <col min="4359" max="4359" width="12.85546875" style="236" customWidth="1"/>
    <col min="4360" max="4608" width="10.140625" style="236"/>
    <col min="4609" max="4609" width="22.7109375" style="236" customWidth="1"/>
    <col min="4610" max="4610" width="17.42578125" style="236" customWidth="1"/>
    <col min="4611" max="4611" width="14.85546875" style="236" customWidth="1"/>
    <col min="4612" max="4612" width="14.28515625" style="236" customWidth="1"/>
    <col min="4613" max="4614" width="14.42578125" style="236" customWidth="1"/>
    <col min="4615" max="4615" width="12.85546875" style="236" customWidth="1"/>
    <col min="4616" max="4864" width="10.140625" style="236"/>
    <col min="4865" max="4865" width="22.7109375" style="236" customWidth="1"/>
    <col min="4866" max="4866" width="17.42578125" style="236" customWidth="1"/>
    <col min="4867" max="4867" width="14.85546875" style="236" customWidth="1"/>
    <col min="4868" max="4868" width="14.28515625" style="236" customWidth="1"/>
    <col min="4869" max="4870" width="14.42578125" style="236" customWidth="1"/>
    <col min="4871" max="4871" width="12.85546875" style="236" customWidth="1"/>
    <col min="4872" max="5120" width="10.140625" style="236"/>
    <col min="5121" max="5121" width="22.7109375" style="236" customWidth="1"/>
    <col min="5122" max="5122" width="17.42578125" style="236" customWidth="1"/>
    <col min="5123" max="5123" width="14.85546875" style="236" customWidth="1"/>
    <col min="5124" max="5124" width="14.28515625" style="236" customWidth="1"/>
    <col min="5125" max="5126" width="14.42578125" style="236" customWidth="1"/>
    <col min="5127" max="5127" width="12.85546875" style="236" customWidth="1"/>
    <col min="5128" max="5376" width="10.140625" style="236"/>
    <col min="5377" max="5377" width="22.7109375" style="236" customWidth="1"/>
    <col min="5378" max="5378" width="17.42578125" style="236" customWidth="1"/>
    <col min="5379" max="5379" width="14.85546875" style="236" customWidth="1"/>
    <col min="5380" max="5380" width="14.28515625" style="236" customWidth="1"/>
    <col min="5381" max="5382" width="14.42578125" style="236" customWidth="1"/>
    <col min="5383" max="5383" width="12.85546875" style="236" customWidth="1"/>
    <col min="5384" max="5632" width="10.140625" style="236"/>
    <col min="5633" max="5633" width="22.7109375" style="236" customWidth="1"/>
    <col min="5634" max="5634" width="17.42578125" style="236" customWidth="1"/>
    <col min="5635" max="5635" width="14.85546875" style="236" customWidth="1"/>
    <col min="5636" max="5636" width="14.28515625" style="236" customWidth="1"/>
    <col min="5637" max="5638" width="14.42578125" style="236" customWidth="1"/>
    <col min="5639" max="5639" width="12.85546875" style="236" customWidth="1"/>
    <col min="5640" max="5888" width="10.140625" style="236"/>
    <col min="5889" max="5889" width="22.7109375" style="236" customWidth="1"/>
    <col min="5890" max="5890" width="17.42578125" style="236" customWidth="1"/>
    <col min="5891" max="5891" width="14.85546875" style="236" customWidth="1"/>
    <col min="5892" max="5892" width="14.28515625" style="236" customWidth="1"/>
    <col min="5893" max="5894" width="14.42578125" style="236" customWidth="1"/>
    <col min="5895" max="5895" width="12.85546875" style="236" customWidth="1"/>
    <col min="5896" max="6144" width="10.140625" style="236"/>
    <col min="6145" max="6145" width="22.7109375" style="236" customWidth="1"/>
    <col min="6146" max="6146" width="17.42578125" style="236" customWidth="1"/>
    <col min="6147" max="6147" width="14.85546875" style="236" customWidth="1"/>
    <col min="6148" max="6148" width="14.28515625" style="236" customWidth="1"/>
    <col min="6149" max="6150" width="14.42578125" style="236" customWidth="1"/>
    <col min="6151" max="6151" width="12.85546875" style="236" customWidth="1"/>
    <col min="6152" max="6400" width="10.140625" style="236"/>
    <col min="6401" max="6401" width="22.7109375" style="236" customWidth="1"/>
    <col min="6402" max="6402" width="17.42578125" style="236" customWidth="1"/>
    <col min="6403" max="6403" width="14.85546875" style="236" customWidth="1"/>
    <col min="6404" max="6404" width="14.28515625" style="236" customWidth="1"/>
    <col min="6405" max="6406" width="14.42578125" style="236" customWidth="1"/>
    <col min="6407" max="6407" width="12.85546875" style="236" customWidth="1"/>
    <col min="6408" max="6656" width="10.140625" style="236"/>
    <col min="6657" max="6657" width="22.7109375" style="236" customWidth="1"/>
    <col min="6658" max="6658" width="17.42578125" style="236" customWidth="1"/>
    <col min="6659" max="6659" width="14.85546875" style="236" customWidth="1"/>
    <col min="6660" max="6660" width="14.28515625" style="236" customWidth="1"/>
    <col min="6661" max="6662" width="14.42578125" style="236" customWidth="1"/>
    <col min="6663" max="6663" width="12.85546875" style="236" customWidth="1"/>
    <col min="6664" max="6912" width="10.140625" style="236"/>
    <col min="6913" max="6913" width="22.7109375" style="236" customWidth="1"/>
    <col min="6914" max="6914" width="17.42578125" style="236" customWidth="1"/>
    <col min="6915" max="6915" width="14.85546875" style="236" customWidth="1"/>
    <col min="6916" max="6916" width="14.28515625" style="236" customWidth="1"/>
    <col min="6917" max="6918" width="14.42578125" style="236" customWidth="1"/>
    <col min="6919" max="6919" width="12.85546875" style="236" customWidth="1"/>
    <col min="6920" max="7168" width="10.140625" style="236"/>
    <col min="7169" max="7169" width="22.7109375" style="236" customWidth="1"/>
    <col min="7170" max="7170" width="17.42578125" style="236" customWidth="1"/>
    <col min="7171" max="7171" width="14.85546875" style="236" customWidth="1"/>
    <col min="7172" max="7172" width="14.28515625" style="236" customWidth="1"/>
    <col min="7173" max="7174" width="14.42578125" style="236" customWidth="1"/>
    <col min="7175" max="7175" width="12.85546875" style="236" customWidth="1"/>
    <col min="7176" max="7424" width="10.140625" style="236"/>
    <col min="7425" max="7425" width="22.7109375" style="236" customWidth="1"/>
    <col min="7426" max="7426" width="17.42578125" style="236" customWidth="1"/>
    <col min="7427" max="7427" width="14.85546875" style="236" customWidth="1"/>
    <col min="7428" max="7428" width="14.28515625" style="236" customWidth="1"/>
    <col min="7429" max="7430" width="14.42578125" style="236" customWidth="1"/>
    <col min="7431" max="7431" width="12.85546875" style="236" customWidth="1"/>
    <col min="7432" max="7680" width="10.140625" style="236"/>
    <col min="7681" max="7681" width="22.7109375" style="236" customWidth="1"/>
    <col min="7682" max="7682" width="17.42578125" style="236" customWidth="1"/>
    <col min="7683" max="7683" width="14.85546875" style="236" customWidth="1"/>
    <col min="7684" max="7684" width="14.28515625" style="236" customWidth="1"/>
    <col min="7685" max="7686" width="14.42578125" style="236" customWidth="1"/>
    <col min="7687" max="7687" width="12.85546875" style="236" customWidth="1"/>
    <col min="7688" max="7936" width="10.140625" style="236"/>
    <col min="7937" max="7937" width="22.7109375" style="236" customWidth="1"/>
    <col min="7938" max="7938" width="17.42578125" style="236" customWidth="1"/>
    <col min="7939" max="7939" width="14.85546875" style="236" customWidth="1"/>
    <col min="7940" max="7940" width="14.28515625" style="236" customWidth="1"/>
    <col min="7941" max="7942" width="14.42578125" style="236" customWidth="1"/>
    <col min="7943" max="7943" width="12.85546875" style="236" customWidth="1"/>
    <col min="7944" max="8192" width="10.140625" style="236"/>
    <col min="8193" max="8193" width="22.7109375" style="236" customWidth="1"/>
    <col min="8194" max="8194" width="17.42578125" style="236" customWidth="1"/>
    <col min="8195" max="8195" width="14.85546875" style="236" customWidth="1"/>
    <col min="8196" max="8196" width="14.28515625" style="236" customWidth="1"/>
    <col min="8197" max="8198" width="14.42578125" style="236" customWidth="1"/>
    <col min="8199" max="8199" width="12.85546875" style="236" customWidth="1"/>
    <col min="8200" max="8448" width="10.140625" style="236"/>
    <col min="8449" max="8449" width="22.7109375" style="236" customWidth="1"/>
    <col min="8450" max="8450" width="17.42578125" style="236" customWidth="1"/>
    <col min="8451" max="8451" width="14.85546875" style="236" customWidth="1"/>
    <col min="8452" max="8452" width="14.28515625" style="236" customWidth="1"/>
    <col min="8453" max="8454" width="14.42578125" style="236" customWidth="1"/>
    <col min="8455" max="8455" width="12.85546875" style="236" customWidth="1"/>
    <col min="8456" max="8704" width="10.140625" style="236"/>
    <col min="8705" max="8705" width="22.7109375" style="236" customWidth="1"/>
    <col min="8706" max="8706" width="17.42578125" style="236" customWidth="1"/>
    <col min="8707" max="8707" width="14.85546875" style="236" customWidth="1"/>
    <col min="8708" max="8708" width="14.28515625" style="236" customWidth="1"/>
    <col min="8709" max="8710" width="14.42578125" style="236" customWidth="1"/>
    <col min="8711" max="8711" width="12.85546875" style="236" customWidth="1"/>
    <col min="8712" max="8960" width="10.140625" style="236"/>
    <col min="8961" max="8961" width="22.7109375" style="236" customWidth="1"/>
    <col min="8962" max="8962" width="17.42578125" style="236" customWidth="1"/>
    <col min="8963" max="8963" width="14.85546875" style="236" customWidth="1"/>
    <col min="8964" max="8964" width="14.28515625" style="236" customWidth="1"/>
    <col min="8965" max="8966" width="14.42578125" style="236" customWidth="1"/>
    <col min="8967" max="8967" width="12.85546875" style="236" customWidth="1"/>
    <col min="8968" max="9216" width="10.140625" style="236"/>
    <col min="9217" max="9217" width="22.7109375" style="236" customWidth="1"/>
    <col min="9218" max="9218" width="17.42578125" style="236" customWidth="1"/>
    <col min="9219" max="9219" width="14.85546875" style="236" customWidth="1"/>
    <col min="9220" max="9220" width="14.28515625" style="236" customWidth="1"/>
    <col min="9221" max="9222" width="14.42578125" style="236" customWidth="1"/>
    <col min="9223" max="9223" width="12.85546875" style="236" customWidth="1"/>
    <col min="9224" max="9472" width="10.140625" style="236"/>
    <col min="9473" max="9473" width="22.7109375" style="236" customWidth="1"/>
    <col min="9474" max="9474" width="17.42578125" style="236" customWidth="1"/>
    <col min="9475" max="9475" width="14.85546875" style="236" customWidth="1"/>
    <col min="9476" max="9476" width="14.28515625" style="236" customWidth="1"/>
    <col min="9477" max="9478" width="14.42578125" style="236" customWidth="1"/>
    <col min="9479" max="9479" width="12.85546875" style="236" customWidth="1"/>
    <col min="9480" max="9728" width="10.140625" style="236"/>
    <col min="9729" max="9729" width="22.7109375" style="236" customWidth="1"/>
    <col min="9730" max="9730" width="17.42578125" style="236" customWidth="1"/>
    <col min="9731" max="9731" width="14.85546875" style="236" customWidth="1"/>
    <col min="9732" max="9732" width="14.28515625" style="236" customWidth="1"/>
    <col min="9733" max="9734" width="14.42578125" style="236" customWidth="1"/>
    <col min="9735" max="9735" width="12.85546875" style="236" customWidth="1"/>
    <col min="9736" max="9984" width="10.140625" style="236"/>
    <col min="9985" max="9985" width="22.7109375" style="236" customWidth="1"/>
    <col min="9986" max="9986" width="17.42578125" style="236" customWidth="1"/>
    <col min="9987" max="9987" width="14.85546875" style="236" customWidth="1"/>
    <col min="9988" max="9988" width="14.28515625" style="236" customWidth="1"/>
    <col min="9989" max="9990" width="14.42578125" style="236" customWidth="1"/>
    <col min="9991" max="9991" width="12.85546875" style="236" customWidth="1"/>
    <col min="9992" max="10240" width="10.140625" style="236"/>
    <col min="10241" max="10241" width="22.7109375" style="236" customWidth="1"/>
    <col min="10242" max="10242" width="17.42578125" style="236" customWidth="1"/>
    <col min="10243" max="10243" width="14.85546875" style="236" customWidth="1"/>
    <col min="10244" max="10244" width="14.28515625" style="236" customWidth="1"/>
    <col min="10245" max="10246" width="14.42578125" style="236" customWidth="1"/>
    <col min="10247" max="10247" width="12.85546875" style="236" customWidth="1"/>
    <col min="10248" max="10496" width="10.140625" style="236"/>
    <col min="10497" max="10497" width="22.7109375" style="236" customWidth="1"/>
    <col min="10498" max="10498" width="17.42578125" style="236" customWidth="1"/>
    <col min="10499" max="10499" width="14.85546875" style="236" customWidth="1"/>
    <col min="10500" max="10500" width="14.28515625" style="236" customWidth="1"/>
    <col min="10501" max="10502" width="14.42578125" style="236" customWidth="1"/>
    <col min="10503" max="10503" width="12.85546875" style="236" customWidth="1"/>
    <col min="10504" max="10752" width="10.140625" style="236"/>
    <col min="10753" max="10753" width="22.7109375" style="236" customWidth="1"/>
    <col min="10754" max="10754" width="17.42578125" style="236" customWidth="1"/>
    <col min="10755" max="10755" width="14.85546875" style="236" customWidth="1"/>
    <col min="10756" max="10756" width="14.28515625" style="236" customWidth="1"/>
    <col min="10757" max="10758" width="14.42578125" style="236" customWidth="1"/>
    <col min="10759" max="10759" width="12.85546875" style="236" customWidth="1"/>
    <col min="10760" max="11008" width="10.140625" style="236"/>
    <col min="11009" max="11009" width="22.7109375" style="236" customWidth="1"/>
    <col min="11010" max="11010" width="17.42578125" style="236" customWidth="1"/>
    <col min="11011" max="11011" width="14.85546875" style="236" customWidth="1"/>
    <col min="11012" max="11012" width="14.28515625" style="236" customWidth="1"/>
    <col min="11013" max="11014" width="14.42578125" style="236" customWidth="1"/>
    <col min="11015" max="11015" width="12.85546875" style="236" customWidth="1"/>
    <col min="11016" max="11264" width="10.140625" style="236"/>
    <col min="11265" max="11265" width="22.7109375" style="236" customWidth="1"/>
    <col min="11266" max="11266" width="17.42578125" style="236" customWidth="1"/>
    <col min="11267" max="11267" width="14.85546875" style="236" customWidth="1"/>
    <col min="11268" max="11268" width="14.28515625" style="236" customWidth="1"/>
    <col min="11269" max="11270" width="14.42578125" style="236" customWidth="1"/>
    <col min="11271" max="11271" width="12.85546875" style="236" customWidth="1"/>
    <col min="11272" max="11520" width="10.140625" style="236"/>
    <col min="11521" max="11521" width="22.7109375" style="236" customWidth="1"/>
    <col min="11522" max="11522" width="17.42578125" style="236" customWidth="1"/>
    <col min="11523" max="11523" width="14.85546875" style="236" customWidth="1"/>
    <col min="11524" max="11524" width="14.28515625" style="236" customWidth="1"/>
    <col min="11525" max="11526" width="14.42578125" style="236" customWidth="1"/>
    <col min="11527" max="11527" width="12.85546875" style="236" customWidth="1"/>
    <col min="11528" max="11776" width="10.140625" style="236"/>
    <col min="11777" max="11777" width="22.7109375" style="236" customWidth="1"/>
    <col min="11778" max="11778" width="17.42578125" style="236" customWidth="1"/>
    <col min="11779" max="11779" width="14.85546875" style="236" customWidth="1"/>
    <col min="11780" max="11780" width="14.28515625" style="236" customWidth="1"/>
    <col min="11781" max="11782" width="14.42578125" style="236" customWidth="1"/>
    <col min="11783" max="11783" width="12.85546875" style="236" customWidth="1"/>
    <col min="11784" max="12032" width="10.140625" style="236"/>
    <col min="12033" max="12033" width="22.7109375" style="236" customWidth="1"/>
    <col min="12034" max="12034" width="17.42578125" style="236" customWidth="1"/>
    <col min="12035" max="12035" width="14.85546875" style="236" customWidth="1"/>
    <col min="12036" max="12036" width="14.28515625" style="236" customWidth="1"/>
    <col min="12037" max="12038" width="14.42578125" style="236" customWidth="1"/>
    <col min="12039" max="12039" width="12.85546875" style="236" customWidth="1"/>
    <col min="12040" max="12288" width="10.140625" style="236"/>
    <col min="12289" max="12289" width="22.7109375" style="236" customWidth="1"/>
    <col min="12290" max="12290" width="17.42578125" style="236" customWidth="1"/>
    <col min="12291" max="12291" width="14.85546875" style="236" customWidth="1"/>
    <col min="12292" max="12292" width="14.28515625" style="236" customWidth="1"/>
    <col min="12293" max="12294" width="14.42578125" style="236" customWidth="1"/>
    <col min="12295" max="12295" width="12.85546875" style="236" customWidth="1"/>
    <col min="12296" max="12544" width="10.140625" style="236"/>
    <col min="12545" max="12545" width="22.7109375" style="236" customWidth="1"/>
    <col min="12546" max="12546" width="17.42578125" style="236" customWidth="1"/>
    <col min="12547" max="12547" width="14.85546875" style="236" customWidth="1"/>
    <col min="12548" max="12548" width="14.28515625" style="236" customWidth="1"/>
    <col min="12549" max="12550" width="14.42578125" style="236" customWidth="1"/>
    <col min="12551" max="12551" width="12.85546875" style="236" customWidth="1"/>
    <col min="12552" max="12800" width="10.140625" style="236"/>
    <col min="12801" max="12801" width="22.7109375" style="236" customWidth="1"/>
    <col min="12802" max="12802" width="17.42578125" style="236" customWidth="1"/>
    <col min="12803" max="12803" width="14.85546875" style="236" customWidth="1"/>
    <col min="12804" max="12804" width="14.28515625" style="236" customWidth="1"/>
    <col min="12805" max="12806" width="14.42578125" style="236" customWidth="1"/>
    <col min="12807" max="12807" width="12.85546875" style="236" customWidth="1"/>
    <col min="12808" max="13056" width="10.140625" style="236"/>
    <col min="13057" max="13057" width="22.7109375" style="236" customWidth="1"/>
    <col min="13058" max="13058" width="17.42578125" style="236" customWidth="1"/>
    <col min="13059" max="13059" width="14.85546875" style="236" customWidth="1"/>
    <col min="13060" max="13060" width="14.28515625" style="236" customWidth="1"/>
    <col min="13061" max="13062" width="14.42578125" style="236" customWidth="1"/>
    <col min="13063" max="13063" width="12.85546875" style="236" customWidth="1"/>
    <col min="13064" max="13312" width="10.140625" style="236"/>
    <col min="13313" max="13313" width="22.7109375" style="236" customWidth="1"/>
    <col min="13314" max="13314" width="17.42578125" style="236" customWidth="1"/>
    <col min="13315" max="13315" width="14.85546875" style="236" customWidth="1"/>
    <col min="13316" max="13316" width="14.28515625" style="236" customWidth="1"/>
    <col min="13317" max="13318" width="14.42578125" style="236" customWidth="1"/>
    <col min="13319" max="13319" width="12.85546875" style="236" customWidth="1"/>
    <col min="13320" max="13568" width="10.140625" style="236"/>
    <col min="13569" max="13569" width="22.7109375" style="236" customWidth="1"/>
    <col min="13570" max="13570" width="17.42578125" style="236" customWidth="1"/>
    <col min="13571" max="13571" width="14.85546875" style="236" customWidth="1"/>
    <col min="13572" max="13572" width="14.28515625" style="236" customWidth="1"/>
    <col min="13573" max="13574" width="14.42578125" style="236" customWidth="1"/>
    <col min="13575" max="13575" width="12.85546875" style="236" customWidth="1"/>
    <col min="13576" max="13824" width="10.140625" style="236"/>
    <col min="13825" max="13825" width="22.7109375" style="236" customWidth="1"/>
    <col min="13826" max="13826" width="17.42578125" style="236" customWidth="1"/>
    <col min="13827" max="13827" width="14.85546875" style="236" customWidth="1"/>
    <col min="13828" max="13828" width="14.28515625" style="236" customWidth="1"/>
    <col min="13829" max="13830" width="14.42578125" style="236" customWidth="1"/>
    <col min="13831" max="13831" width="12.85546875" style="236" customWidth="1"/>
    <col min="13832" max="14080" width="10.140625" style="236"/>
    <col min="14081" max="14081" width="22.7109375" style="236" customWidth="1"/>
    <col min="14082" max="14082" width="17.42578125" style="236" customWidth="1"/>
    <col min="14083" max="14083" width="14.85546875" style="236" customWidth="1"/>
    <col min="14084" max="14084" width="14.28515625" style="236" customWidth="1"/>
    <col min="14085" max="14086" width="14.42578125" style="236" customWidth="1"/>
    <col min="14087" max="14087" width="12.85546875" style="236" customWidth="1"/>
    <col min="14088" max="14336" width="10.140625" style="236"/>
    <col min="14337" max="14337" width="22.7109375" style="236" customWidth="1"/>
    <col min="14338" max="14338" width="17.42578125" style="236" customWidth="1"/>
    <col min="14339" max="14339" width="14.85546875" style="236" customWidth="1"/>
    <col min="14340" max="14340" width="14.28515625" style="236" customWidth="1"/>
    <col min="14341" max="14342" width="14.42578125" style="236" customWidth="1"/>
    <col min="14343" max="14343" width="12.85546875" style="236" customWidth="1"/>
    <col min="14344" max="14592" width="10.140625" style="236"/>
    <col min="14593" max="14593" width="22.7109375" style="236" customWidth="1"/>
    <col min="14594" max="14594" width="17.42578125" style="236" customWidth="1"/>
    <col min="14595" max="14595" width="14.85546875" style="236" customWidth="1"/>
    <col min="14596" max="14596" width="14.28515625" style="236" customWidth="1"/>
    <col min="14597" max="14598" width="14.42578125" style="236" customWidth="1"/>
    <col min="14599" max="14599" width="12.85546875" style="236" customWidth="1"/>
    <col min="14600" max="14848" width="10.140625" style="236"/>
    <col min="14849" max="14849" width="22.7109375" style="236" customWidth="1"/>
    <col min="14850" max="14850" width="17.42578125" style="236" customWidth="1"/>
    <col min="14851" max="14851" width="14.85546875" style="236" customWidth="1"/>
    <col min="14852" max="14852" width="14.28515625" style="236" customWidth="1"/>
    <col min="14853" max="14854" width="14.42578125" style="236" customWidth="1"/>
    <col min="14855" max="14855" width="12.85546875" style="236" customWidth="1"/>
    <col min="14856" max="15104" width="10.140625" style="236"/>
    <col min="15105" max="15105" width="22.7109375" style="236" customWidth="1"/>
    <col min="15106" max="15106" width="17.42578125" style="236" customWidth="1"/>
    <col min="15107" max="15107" width="14.85546875" style="236" customWidth="1"/>
    <col min="15108" max="15108" width="14.28515625" style="236" customWidth="1"/>
    <col min="15109" max="15110" width="14.42578125" style="236" customWidth="1"/>
    <col min="15111" max="15111" width="12.85546875" style="236" customWidth="1"/>
    <col min="15112" max="15360" width="10.140625" style="236"/>
    <col min="15361" max="15361" width="22.7109375" style="236" customWidth="1"/>
    <col min="15362" max="15362" width="17.42578125" style="236" customWidth="1"/>
    <col min="15363" max="15363" width="14.85546875" style="236" customWidth="1"/>
    <col min="15364" max="15364" width="14.28515625" style="236" customWidth="1"/>
    <col min="15365" max="15366" width="14.42578125" style="236" customWidth="1"/>
    <col min="15367" max="15367" width="12.85546875" style="236" customWidth="1"/>
    <col min="15368" max="15616" width="10.140625" style="236"/>
    <col min="15617" max="15617" width="22.7109375" style="236" customWidth="1"/>
    <col min="15618" max="15618" width="17.42578125" style="236" customWidth="1"/>
    <col min="15619" max="15619" width="14.85546875" style="236" customWidth="1"/>
    <col min="15620" max="15620" width="14.28515625" style="236" customWidth="1"/>
    <col min="15621" max="15622" width="14.42578125" style="236" customWidth="1"/>
    <col min="15623" max="15623" width="12.85546875" style="236" customWidth="1"/>
    <col min="15624" max="15872" width="10.140625" style="236"/>
    <col min="15873" max="15873" width="22.7109375" style="236" customWidth="1"/>
    <col min="15874" max="15874" width="17.42578125" style="236" customWidth="1"/>
    <col min="15875" max="15875" width="14.85546875" style="236" customWidth="1"/>
    <col min="15876" max="15876" width="14.28515625" style="236" customWidth="1"/>
    <col min="15877" max="15878" width="14.42578125" style="236" customWidth="1"/>
    <col min="15879" max="15879" width="12.85546875" style="236" customWidth="1"/>
    <col min="15880" max="16128" width="10.140625" style="236"/>
    <col min="16129" max="16129" width="22.7109375" style="236" customWidth="1"/>
    <col min="16130" max="16130" width="17.42578125" style="236" customWidth="1"/>
    <col min="16131" max="16131" width="14.85546875" style="236" customWidth="1"/>
    <col min="16132" max="16132" width="14.28515625" style="236" customWidth="1"/>
    <col min="16133" max="16134" width="14.42578125" style="236" customWidth="1"/>
    <col min="16135" max="16135" width="12.85546875" style="236" customWidth="1"/>
    <col min="16136" max="16384" width="10.140625" style="236"/>
  </cols>
  <sheetData>
    <row r="1" spans="1:7" x14ac:dyDescent="0.2">
      <c r="B1" s="237"/>
      <c r="C1" s="237"/>
      <c r="D1" s="237"/>
      <c r="E1" s="287" t="s">
        <v>611</v>
      </c>
      <c r="F1" s="287"/>
      <c r="G1" s="287"/>
    </row>
    <row r="2" spans="1:7" x14ac:dyDescent="0.2">
      <c r="B2" s="237"/>
      <c r="C2" s="237"/>
      <c r="D2" s="237"/>
      <c r="E2" s="287" t="s">
        <v>605</v>
      </c>
      <c r="F2" s="287"/>
      <c r="G2" s="287"/>
    </row>
    <row r="3" spans="1:7" x14ac:dyDescent="0.2">
      <c r="B3" s="237"/>
      <c r="C3" s="237"/>
      <c r="D3" s="237"/>
      <c r="E3" s="287" t="s">
        <v>612</v>
      </c>
      <c r="F3" s="287"/>
      <c r="G3" s="287"/>
    </row>
    <row r="4" spans="1:7" x14ac:dyDescent="0.2">
      <c r="B4" s="237"/>
      <c r="C4" s="237"/>
      <c r="D4" s="237"/>
      <c r="E4" s="287" t="s">
        <v>613</v>
      </c>
      <c r="F4" s="287"/>
      <c r="G4" s="287"/>
    </row>
    <row r="5" spans="1:7" x14ac:dyDescent="0.2">
      <c r="B5" s="237"/>
      <c r="C5" s="237"/>
      <c r="D5" s="237"/>
      <c r="E5" s="287" t="s">
        <v>3</v>
      </c>
      <c r="F5" s="287"/>
      <c r="G5" s="287"/>
    </row>
    <row r="6" spans="1:7" x14ac:dyDescent="0.2">
      <c r="E6" s="287" t="s">
        <v>4</v>
      </c>
      <c r="F6" s="287"/>
      <c r="G6" s="287"/>
    </row>
    <row r="7" spans="1:7" x14ac:dyDescent="0.2">
      <c r="E7" s="287" t="s">
        <v>570</v>
      </c>
      <c r="F7" s="287"/>
      <c r="G7" s="287"/>
    </row>
    <row r="8" spans="1:7" x14ac:dyDescent="0.2">
      <c r="E8" s="238"/>
    </row>
    <row r="9" spans="1:7" s="240" customFormat="1" ht="83.25" customHeight="1" x14ac:dyDescent="0.25">
      <c r="A9" s="288" t="s">
        <v>620</v>
      </c>
      <c r="B9" s="288"/>
      <c r="C9" s="288"/>
      <c r="D9" s="288"/>
      <c r="E9" s="288"/>
      <c r="F9" s="239"/>
      <c r="G9" s="239"/>
    </row>
    <row r="10" spans="1:7" ht="18.75" x14ac:dyDescent="0.3">
      <c r="A10" s="241"/>
      <c r="B10" s="241"/>
      <c r="C10" s="241"/>
      <c r="D10" s="241"/>
      <c r="E10" s="241"/>
    </row>
    <row r="11" spans="1:7" ht="15" x14ac:dyDescent="0.25">
      <c r="A11" s="242"/>
      <c r="B11" s="242"/>
      <c r="C11" s="242"/>
      <c r="D11" s="242"/>
      <c r="E11" s="243" t="s">
        <v>14</v>
      </c>
      <c r="G11" s="243"/>
    </row>
    <row r="12" spans="1:7" s="246" customFormat="1" ht="42.75" x14ac:dyDescent="0.25">
      <c r="A12" s="244"/>
      <c r="B12" s="245" t="s">
        <v>614</v>
      </c>
      <c r="C12" s="252" t="s">
        <v>617</v>
      </c>
      <c r="D12" s="245" t="s">
        <v>618</v>
      </c>
      <c r="E12" s="245" t="s">
        <v>619</v>
      </c>
    </row>
    <row r="13" spans="1:7" ht="30" x14ac:dyDescent="0.3">
      <c r="A13" s="247" t="s">
        <v>615</v>
      </c>
      <c r="B13" s="250">
        <v>0</v>
      </c>
      <c r="C13" s="254">
        <v>1237</v>
      </c>
      <c r="D13" s="251">
        <v>0</v>
      </c>
      <c r="E13" s="248">
        <f>B13+C13-D13</f>
        <v>1237</v>
      </c>
    </row>
    <row r="14" spans="1:7" ht="14.25" x14ac:dyDescent="0.2">
      <c r="A14" s="244" t="s">
        <v>616</v>
      </c>
      <c r="B14" s="249">
        <f>SUM(B13)</f>
        <v>0</v>
      </c>
      <c r="C14" s="253">
        <f>SUM(C13)</f>
        <v>1237</v>
      </c>
      <c r="D14" s="249">
        <f>SUM(D13)</f>
        <v>0</v>
      </c>
      <c r="E14" s="249">
        <f>SUM(E13)</f>
        <v>1237</v>
      </c>
    </row>
    <row r="15" spans="1:7" x14ac:dyDescent="0.2">
      <c r="D15" s="238"/>
    </row>
    <row r="16" spans="1:7" x14ac:dyDescent="0.2">
      <c r="D16" s="238"/>
    </row>
    <row r="17" spans="4:4" x14ac:dyDescent="0.2">
      <c r="D17" s="238"/>
    </row>
    <row r="18" spans="4:4" x14ac:dyDescent="0.2">
      <c r="D18" s="238"/>
    </row>
  </sheetData>
  <mergeCells count="8">
    <mergeCell ref="E7:G7"/>
    <mergeCell ref="A9:E9"/>
    <mergeCell ref="E1:G1"/>
    <mergeCell ref="E2:G2"/>
    <mergeCell ref="E3:G3"/>
    <mergeCell ref="E4:G4"/>
    <mergeCell ref="E5:G5"/>
    <mergeCell ref="E6:G6"/>
  </mergeCells>
  <pageMargins left="0" right="0" top="0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9</vt:lpstr>
      <vt:lpstr>'приложение 6'!OLE_LINK9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2019-02-04T06:44:27Z</dcterms:modified>
</cp:coreProperties>
</file>