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420" windowWidth="20730" windowHeight="11760" activeTab="8"/>
  </bookViews>
  <sheets>
    <sheet name="приложение 1" sheetId="4" r:id="rId1"/>
    <sheet name="приложение 2готово" sheetId="3" r:id="rId2"/>
    <sheet name="приложение 3" sheetId="1" state="hidden" r:id="rId3"/>
    <sheet name="Приложени3готово" sheetId="9" r:id="rId4"/>
    <sheet name="приложение 4готово" sheetId="10" r:id="rId5"/>
    <sheet name="отмена приложения" sheetId="2" state="hidden" r:id="rId6"/>
    <sheet name="Лист1" sheetId="8" state="hidden" r:id="rId7"/>
    <sheet name="приложение 5Готово" sheetId="11" r:id="rId8"/>
    <sheet name="Приложение 7 готово" sheetId="12" r:id="rId9"/>
    <sheet name="Лист2" sheetId="13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5" hidden="1">'отмена приложения'!$A$1:$A$266</definedName>
    <definedName name="_xlnm._FilterDatabase" localSheetId="4" hidden="1">'приложение 4готово'!$A$17:$IV$261</definedName>
    <definedName name="_xlnm._FilterDatabase" localSheetId="7" hidden="1">'приложение 5Готово'!$A$16:$I$229</definedName>
    <definedName name="OLE_LINK23" localSheetId="5">'отмена приложения'!$A$161</definedName>
  </definedNames>
  <calcPr calcId="124519"/>
</workbook>
</file>

<file path=xl/calcChain.xml><?xml version="1.0" encoding="utf-8"?>
<calcChain xmlns="http://schemas.openxmlformats.org/spreadsheetml/2006/main">
  <c r="D26" i="3"/>
  <c r="D64"/>
  <c r="D39" s="1"/>
  <c r="E39" s="1"/>
  <c r="E53"/>
  <c r="E54"/>
  <c r="E55"/>
  <c r="E56"/>
  <c r="E57"/>
  <c r="H161" i="10" l="1"/>
  <c r="H155" s="1"/>
  <c r="G161"/>
  <c r="G155" s="1"/>
  <c r="G100"/>
  <c r="G99" s="1"/>
  <c r="G89" s="1"/>
  <c r="C28" i="4" l="1"/>
  <c r="E184" i="11"/>
  <c r="G108" i="10"/>
  <c r="I22"/>
  <c r="I28"/>
  <c r="I32"/>
  <c r="I35"/>
  <c r="I36"/>
  <c r="I41"/>
  <c r="I44"/>
  <c r="I50"/>
  <c r="I56"/>
  <c r="I59"/>
  <c r="I61"/>
  <c r="I66"/>
  <c r="I70"/>
  <c r="I75"/>
  <c r="I76"/>
  <c r="I80"/>
  <c r="I87"/>
  <c r="I88"/>
  <c r="I90"/>
  <c r="I91"/>
  <c r="I92"/>
  <c r="I93"/>
  <c r="I94"/>
  <c r="I95"/>
  <c r="I96"/>
  <c r="I97"/>
  <c r="I98"/>
  <c r="I104"/>
  <c r="I106"/>
  <c r="I113"/>
  <c r="I118"/>
  <c r="I122"/>
  <c r="I126"/>
  <c r="I132"/>
  <c r="I139"/>
  <c r="I144"/>
  <c r="I145"/>
  <c r="I146"/>
  <c r="I147"/>
  <c r="I148"/>
  <c r="I149"/>
  <c r="I154"/>
  <c r="I160"/>
  <c r="I165"/>
  <c r="I168"/>
  <c r="I173"/>
  <c r="I178"/>
  <c r="I183"/>
  <c r="I189"/>
  <c r="I191"/>
  <c r="I196"/>
  <c r="I200"/>
  <c r="I205"/>
  <c r="I210"/>
  <c r="I215"/>
  <c r="I219"/>
  <c r="I226"/>
  <c r="I234"/>
  <c r="I238"/>
  <c r="I245"/>
  <c r="I251"/>
  <c r="I258"/>
  <c r="G225" i="11" l="1"/>
  <c r="G226"/>
  <c r="G227"/>
  <c r="F48"/>
  <c r="E49"/>
  <c r="E48"/>
  <c r="F74"/>
  <c r="G135"/>
  <c r="G198"/>
  <c r="F184"/>
  <c r="H193" i="10"/>
  <c r="H192"/>
  <c r="F145" i="11" l="1"/>
  <c r="F96"/>
  <c r="E142" l="1"/>
  <c r="E136" s="1"/>
  <c r="F143"/>
  <c r="F142" s="1"/>
  <c r="F136" s="1"/>
  <c r="E143"/>
  <c r="G224"/>
  <c r="F223"/>
  <c r="G223" s="1"/>
  <c r="G219"/>
  <c r="F218"/>
  <c r="F217" s="1"/>
  <c r="G217" s="1"/>
  <c r="G214"/>
  <c r="F213"/>
  <c r="F212" s="1"/>
  <c r="G210"/>
  <c r="F209"/>
  <c r="F208" s="1"/>
  <c r="G206"/>
  <c r="F205"/>
  <c r="F204" s="1"/>
  <c r="G204" s="1"/>
  <c r="G203"/>
  <c r="F202"/>
  <c r="F201" s="1"/>
  <c r="G201" s="1"/>
  <c r="G193"/>
  <c r="G194"/>
  <c r="G195"/>
  <c r="G196"/>
  <c r="G197"/>
  <c r="G192"/>
  <c r="G189"/>
  <c r="G186"/>
  <c r="F185"/>
  <c r="G185" s="1"/>
  <c r="G183"/>
  <c r="G180"/>
  <c r="G174"/>
  <c r="G177"/>
  <c r="F176"/>
  <c r="F175" s="1"/>
  <c r="G175" s="1"/>
  <c r="G218" l="1"/>
  <c r="G205"/>
  <c r="F216"/>
  <c r="F222"/>
  <c r="G202"/>
  <c r="F200"/>
  <c r="G208"/>
  <c r="F207"/>
  <c r="G207" s="1"/>
  <c r="G209"/>
  <c r="F211"/>
  <c r="G211" s="1"/>
  <c r="G212"/>
  <c r="G213"/>
  <c r="G176"/>
  <c r="G173"/>
  <c r="G169"/>
  <c r="G170"/>
  <c r="F168"/>
  <c r="E168"/>
  <c r="G167"/>
  <c r="G164"/>
  <c r="G153"/>
  <c r="G154"/>
  <c r="G155"/>
  <c r="G158"/>
  <c r="G152"/>
  <c r="G150"/>
  <c r="G148"/>
  <c r="G146"/>
  <c r="G137"/>
  <c r="G141"/>
  <c r="G130"/>
  <c r="G131"/>
  <c r="G132"/>
  <c r="G133"/>
  <c r="G134"/>
  <c r="G125"/>
  <c r="G126"/>
  <c r="G127"/>
  <c r="G128"/>
  <c r="G129"/>
  <c r="F120"/>
  <c r="G120" s="1"/>
  <c r="G121"/>
  <c r="G117"/>
  <c r="F116"/>
  <c r="F115" s="1"/>
  <c r="G111"/>
  <c r="G101"/>
  <c r="G105"/>
  <c r="G95"/>
  <c r="G91"/>
  <c r="G84"/>
  <c r="G85"/>
  <c r="G86"/>
  <c r="G87"/>
  <c r="G79"/>
  <c r="G83"/>
  <c r="G73"/>
  <c r="F72"/>
  <c r="G72" s="1"/>
  <c r="G69"/>
  <c r="G63"/>
  <c r="F62"/>
  <c r="F61" s="1"/>
  <c r="F60" s="1"/>
  <c r="G53"/>
  <c r="G59"/>
  <c r="G47"/>
  <c r="G44"/>
  <c r="G32"/>
  <c r="G22"/>
  <c r="H51" i="10"/>
  <c r="G51"/>
  <c r="F226" i="11"/>
  <c r="F225" s="1"/>
  <c r="E226"/>
  <c r="E225" s="1"/>
  <c r="B224"/>
  <c r="B223"/>
  <c r="B222"/>
  <c r="B221"/>
  <c r="B220"/>
  <c r="B219"/>
  <c r="B218"/>
  <c r="B217"/>
  <c r="B216"/>
  <c r="B215"/>
  <c r="A204"/>
  <c r="F191"/>
  <c r="E191"/>
  <c r="E190" s="1"/>
  <c r="F188"/>
  <c r="E188"/>
  <c r="E187"/>
  <c r="F182"/>
  <c r="E182"/>
  <c r="E181" s="1"/>
  <c r="F179"/>
  <c r="E179"/>
  <c r="E178" s="1"/>
  <c r="F172"/>
  <c r="F171" s="1"/>
  <c r="E172"/>
  <c r="E171" s="1"/>
  <c r="F166"/>
  <c r="F165" s="1"/>
  <c r="E166"/>
  <c r="E165" s="1"/>
  <c r="F163"/>
  <c r="F162" s="1"/>
  <c r="E163"/>
  <c r="E162" s="1"/>
  <c r="F157"/>
  <c r="F156" s="1"/>
  <c r="E157"/>
  <c r="E156" s="1"/>
  <c r="F151"/>
  <c r="E151"/>
  <c r="F149"/>
  <c r="E149"/>
  <c r="F147"/>
  <c r="E147"/>
  <c r="F144"/>
  <c r="E145"/>
  <c r="E144" s="1"/>
  <c r="F140"/>
  <c r="F139" s="1"/>
  <c r="F138" s="1"/>
  <c r="E140"/>
  <c r="E139" s="1"/>
  <c r="E138" s="1"/>
  <c r="F124"/>
  <c r="E123"/>
  <c r="E122" s="1"/>
  <c r="F113"/>
  <c r="E113"/>
  <c r="E112" s="1"/>
  <c r="F110"/>
  <c r="F109" s="1"/>
  <c r="F108" s="1"/>
  <c r="F107" s="1"/>
  <c r="E110"/>
  <c r="E109" s="1"/>
  <c r="E108" s="1"/>
  <c r="E107" s="1"/>
  <c r="F106"/>
  <c r="E106"/>
  <c r="F104"/>
  <c r="F103" s="1"/>
  <c r="F102" s="1"/>
  <c r="E103"/>
  <c r="E102" s="1"/>
  <c r="F100"/>
  <c r="E100"/>
  <c r="E99" s="1"/>
  <c r="E98" s="1"/>
  <c r="E96"/>
  <c r="F94"/>
  <c r="F93" s="1"/>
  <c r="F92" s="1"/>
  <c r="E94"/>
  <c r="E93" s="1"/>
  <c r="E92"/>
  <c r="F90"/>
  <c r="F89" s="1"/>
  <c r="F88" s="1"/>
  <c r="E90"/>
  <c r="E88" s="1"/>
  <c r="E82"/>
  <c r="E81" s="1"/>
  <c r="E80" s="1"/>
  <c r="G80" s="1"/>
  <c r="F78"/>
  <c r="F77" s="1"/>
  <c r="F76" s="1"/>
  <c r="E78"/>
  <c r="E77" s="1"/>
  <c r="E76" s="1"/>
  <c r="F75"/>
  <c r="E75"/>
  <c r="E74" s="1"/>
  <c r="F68"/>
  <c r="F67" s="1"/>
  <c r="F66" s="1"/>
  <c r="F65" s="1"/>
  <c r="E68"/>
  <c r="E67" s="1"/>
  <c r="E66" s="1"/>
  <c r="E65" s="1"/>
  <c r="E64" s="1"/>
  <c r="A65"/>
  <c r="B63"/>
  <c r="F58"/>
  <c r="F57" s="1"/>
  <c r="F56" s="1"/>
  <c r="F55" s="1"/>
  <c r="F54" s="1"/>
  <c r="E58"/>
  <c r="E57" s="1"/>
  <c r="E56" s="1"/>
  <c r="E55" s="1"/>
  <c r="E54" s="1"/>
  <c r="F52"/>
  <c r="F51" s="1"/>
  <c r="F50" s="1"/>
  <c r="F49" s="1"/>
  <c r="E52"/>
  <c r="E51" s="1"/>
  <c r="E50" s="1"/>
  <c r="F46"/>
  <c r="F45" s="1"/>
  <c r="E46"/>
  <c r="E45" s="1"/>
  <c r="F43"/>
  <c r="F42" s="1"/>
  <c r="F41" s="1"/>
  <c r="F40" s="1"/>
  <c r="E43"/>
  <c r="E42" s="1"/>
  <c r="E41" s="1"/>
  <c r="E40" s="1"/>
  <c r="F37"/>
  <c r="F36" s="1"/>
  <c r="F35" s="1"/>
  <c r="E38"/>
  <c r="E37" s="1"/>
  <c r="E36" s="1"/>
  <c r="E35" s="1"/>
  <c r="E33"/>
  <c r="G33" s="1"/>
  <c r="F31"/>
  <c r="F30" s="1"/>
  <c r="F29" s="1"/>
  <c r="F23" s="1"/>
  <c r="E31"/>
  <c r="E30" s="1"/>
  <c r="E29" s="1"/>
  <c r="E23" s="1"/>
  <c r="F27"/>
  <c r="F26" s="1"/>
  <c r="F25" s="1"/>
  <c r="F24" s="1"/>
  <c r="E28"/>
  <c r="E27" s="1"/>
  <c r="E26" s="1"/>
  <c r="E25" s="1"/>
  <c r="E24" s="1"/>
  <c r="A24"/>
  <c r="F21"/>
  <c r="F20" s="1"/>
  <c r="F19" s="1"/>
  <c r="F18" s="1"/>
  <c r="G18" s="1"/>
  <c r="E20"/>
  <c r="E19" s="1"/>
  <c r="E17"/>
  <c r="G17" s="1"/>
  <c r="I51" i="10" l="1"/>
  <c r="G171" i="11"/>
  <c r="F190"/>
  <c r="G190" s="1"/>
  <c r="G191"/>
  <c r="F123"/>
  <c r="F122" s="1"/>
  <c r="F112"/>
  <c r="G112" s="1"/>
  <c r="F187"/>
  <c r="G187" s="1"/>
  <c r="G188"/>
  <c r="E161"/>
  <c r="E160" s="1"/>
  <c r="E159" s="1"/>
  <c r="G200"/>
  <c r="F199"/>
  <c r="G199" s="1"/>
  <c r="F99"/>
  <c r="F98" s="1"/>
  <c r="F97"/>
  <c r="F178"/>
  <c r="G178" s="1"/>
  <c r="G179"/>
  <c r="G184"/>
  <c r="G168"/>
  <c r="G222"/>
  <c r="F221"/>
  <c r="F181"/>
  <c r="G181" s="1"/>
  <c r="G182"/>
  <c r="G216"/>
  <c r="F215"/>
  <c r="G215" s="1"/>
  <c r="G165"/>
  <c r="G162"/>
  <c r="G163"/>
  <c r="G136"/>
  <c r="G144"/>
  <c r="G149"/>
  <c r="G156"/>
  <c r="G166"/>
  <c r="G172"/>
  <c r="G102"/>
  <c r="G35"/>
  <c r="G45"/>
  <c r="G92"/>
  <c r="G143"/>
  <c r="G147"/>
  <c r="G151"/>
  <c r="G75"/>
  <c r="G107"/>
  <c r="F119"/>
  <c r="F118" s="1"/>
  <c r="G118" s="1"/>
  <c r="G157"/>
  <c r="G138"/>
  <c r="G122"/>
  <c r="G119"/>
  <c r="G139"/>
  <c r="G145"/>
  <c r="G88"/>
  <c r="G106"/>
  <c r="G76"/>
  <c r="G96"/>
  <c r="G113"/>
  <c r="G140"/>
  <c r="G142"/>
  <c r="F114"/>
  <c r="G114" s="1"/>
  <c r="G115"/>
  <c r="G66"/>
  <c r="G109"/>
  <c r="G116"/>
  <c r="G65"/>
  <c r="G82"/>
  <c r="G78"/>
  <c r="G90"/>
  <c r="G94"/>
  <c r="G104"/>
  <c r="G100"/>
  <c r="G108"/>
  <c r="G124"/>
  <c r="G68"/>
  <c r="G81"/>
  <c r="G77"/>
  <c r="G93"/>
  <c r="G103"/>
  <c r="G123"/>
  <c r="G67"/>
  <c r="G98"/>
  <c r="G110"/>
  <c r="G29"/>
  <c r="G40"/>
  <c r="G48"/>
  <c r="G54"/>
  <c r="G24"/>
  <c r="G49"/>
  <c r="G60"/>
  <c r="G61"/>
  <c r="G21"/>
  <c r="G56"/>
  <c r="G52"/>
  <c r="G55"/>
  <c r="G51"/>
  <c r="G62"/>
  <c r="G28"/>
  <c r="G58"/>
  <c r="G50"/>
  <c r="G25"/>
  <c r="G57"/>
  <c r="G43"/>
  <c r="G20"/>
  <c r="G27"/>
  <c r="G42"/>
  <c r="G30"/>
  <c r="G36"/>
  <c r="F39"/>
  <c r="G19"/>
  <c r="G26"/>
  <c r="G38"/>
  <c r="G41"/>
  <c r="G46"/>
  <c r="G31"/>
  <c r="G37"/>
  <c r="E89"/>
  <c r="G89" s="1"/>
  <c r="G23"/>
  <c r="E39"/>
  <c r="E97"/>
  <c r="G97" s="1"/>
  <c r="G99" l="1"/>
  <c r="E16"/>
  <c r="G221"/>
  <c r="F220"/>
  <c r="G220" s="1"/>
  <c r="F161"/>
  <c r="G74"/>
  <c r="G39"/>
  <c r="F160" l="1"/>
  <c r="G161"/>
  <c r="E228"/>
  <c r="G228" s="1"/>
  <c r="E229"/>
  <c r="G229" s="1"/>
  <c r="E24" i="9"/>
  <c r="D24"/>
  <c r="H250" i="10"/>
  <c r="H244"/>
  <c r="I244" s="1"/>
  <c r="H237"/>
  <c r="H233"/>
  <c r="I233" s="1"/>
  <c r="H225"/>
  <c r="G225"/>
  <c r="H218"/>
  <c r="I218" s="1"/>
  <c r="H199"/>
  <c r="G207"/>
  <c r="H209"/>
  <c r="I209" s="1"/>
  <c r="G162"/>
  <c r="H177"/>
  <c r="I177" s="1"/>
  <c r="H182"/>
  <c r="I182" s="1"/>
  <c r="H172"/>
  <c r="H167"/>
  <c r="H164"/>
  <c r="H159"/>
  <c r="I159" s="1"/>
  <c r="G158"/>
  <c r="G157" s="1"/>
  <c r="H134"/>
  <c r="H153"/>
  <c r="I153" s="1"/>
  <c r="H127"/>
  <c r="G127"/>
  <c r="H121"/>
  <c r="I121" s="1"/>
  <c r="H125"/>
  <c r="H112"/>
  <c r="G112"/>
  <c r="A93"/>
  <c r="I112" l="1"/>
  <c r="H224"/>
  <c r="I225"/>
  <c r="H249"/>
  <c r="I250"/>
  <c r="H171"/>
  <c r="I171" s="1"/>
  <c r="I172"/>
  <c r="H163"/>
  <c r="I163" s="1"/>
  <c r="I164"/>
  <c r="H198"/>
  <c r="I199"/>
  <c r="I127"/>
  <c r="H124"/>
  <c r="I124" s="1"/>
  <c r="I125"/>
  <c r="H166"/>
  <c r="I166" s="1"/>
  <c r="I167"/>
  <c r="G160" i="11"/>
  <c r="F159"/>
  <c r="H208" i="10"/>
  <c r="H232"/>
  <c r="I232" s="1"/>
  <c r="H207"/>
  <c r="I207" s="1"/>
  <c r="H181"/>
  <c r="I181" s="1"/>
  <c r="H223"/>
  <c r="H243"/>
  <c r="I243" s="1"/>
  <c r="H176"/>
  <c r="I176" s="1"/>
  <c r="H217"/>
  <c r="I217" s="1"/>
  <c r="H236"/>
  <c r="I236" s="1"/>
  <c r="H170"/>
  <c r="I170" s="1"/>
  <c r="H152"/>
  <c r="I152" s="1"/>
  <c r="H111"/>
  <c r="H123"/>
  <c r="I123" s="1"/>
  <c r="H120"/>
  <c r="I120" s="1"/>
  <c r="H86"/>
  <c r="G86"/>
  <c r="G85" s="1"/>
  <c r="H29"/>
  <c r="I29" s="1"/>
  <c r="G29"/>
  <c r="F16" i="9"/>
  <c r="H257" i="10"/>
  <c r="I257" s="1"/>
  <c r="G252"/>
  <c r="G247"/>
  <c r="G246" s="1"/>
  <c r="G237"/>
  <c r="I237" s="1"/>
  <c r="G236"/>
  <c r="G235"/>
  <c r="G224"/>
  <c r="G223" s="1"/>
  <c r="G222" s="1"/>
  <c r="H222"/>
  <c r="E219"/>
  <c r="H214"/>
  <c r="I214" s="1"/>
  <c r="G214"/>
  <c r="G213" s="1"/>
  <c r="G212" s="1"/>
  <c r="G211"/>
  <c r="G206"/>
  <c r="H204"/>
  <c r="I204" s="1"/>
  <c r="G204"/>
  <c r="G203" s="1"/>
  <c r="G202" s="1"/>
  <c r="H201"/>
  <c r="G201"/>
  <c r="G198"/>
  <c r="H195"/>
  <c r="G195"/>
  <c r="G194" s="1"/>
  <c r="G193"/>
  <c r="I193" s="1"/>
  <c r="G192"/>
  <c r="I192" s="1"/>
  <c r="H190"/>
  <c r="G190"/>
  <c r="H188"/>
  <c r="I188" s="1"/>
  <c r="G188"/>
  <c r="H187"/>
  <c r="G187"/>
  <c r="G186" s="1"/>
  <c r="G185" s="1"/>
  <c r="G184" s="1"/>
  <c r="H162"/>
  <c r="I162" s="1"/>
  <c r="H158"/>
  <c r="I158" s="1"/>
  <c r="G156"/>
  <c r="H143"/>
  <c r="G143"/>
  <c r="G142" s="1"/>
  <c r="G141" s="1"/>
  <c r="G140" s="1"/>
  <c r="H138"/>
  <c r="I138" s="1"/>
  <c r="G138"/>
  <c r="G137" s="1"/>
  <c r="G136" s="1"/>
  <c r="G135" s="1"/>
  <c r="G134"/>
  <c r="I134" s="1"/>
  <c r="H131"/>
  <c r="I131" s="1"/>
  <c r="G131"/>
  <c r="H130"/>
  <c r="G130"/>
  <c r="G129" s="1"/>
  <c r="G128" s="1"/>
  <c r="H117"/>
  <c r="I117" s="1"/>
  <c r="G117"/>
  <c r="G116" s="1"/>
  <c r="G115" s="1"/>
  <c r="G114" s="1"/>
  <c r="G111"/>
  <c r="H105"/>
  <c r="G105"/>
  <c r="H103"/>
  <c r="I103" s="1"/>
  <c r="G103"/>
  <c r="G102" s="1"/>
  <c r="G101" s="1"/>
  <c r="H85"/>
  <c r="I85" s="1"/>
  <c r="G79"/>
  <c r="H74"/>
  <c r="G74"/>
  <c r="G73" s="1"/>
  <c r="G72" s="1"/>
  <c r="G71" s="1"/>
  <c r="H69"/>
  <c r="G69"/>
  <c r="G68" s="1"/>
  <c r="G67" s="1"/>
  <c r="H65"/>
  <c r="G65"/>
  <c r="G63" s="1"/>
  <c r="G62" s="1"/>
  <c r="H64"/>
  <c r="I64" s="1"/>
  <c r="G64"/>
  <c r="H60"/>
  <c r="G60"/>
  <c r="H58"/>
  <c r="G58"/>
  <c r="G57" s="1"/>
  <c r="H55"/>
  <c r="G55"/>
  <c r="G54" s="1"/>
  <c r="G53" s="1"/>
  <c r="G52" s="1"/>
  <c r="H49"/>
  <c r="G49"/>
  <c r="G48" s="1"/>
  <c r="G47" s="1"/>
  <c r="G46" s="1"/>
  <c r="G45" s="1"/>
  <c r="H43"/>
  <c r="G43"/>
  <c r="H42"/>
  <c r="G42"/>
  <c r="H40"/>
  <c r="G40"/>
  <c r="H34"/>
  <c r="G34"/>
  <c r="G33" s="1"/>
  <c r="H31"/>
  <c r="G31"/>
  <c r="G30" s="1"/>
  <c r="H27"/>
  <c r="G27"/>
  <c r="G25" s="1"/>
  <c r="G24" s="1"/>
  <c r="H21"/>
  <c r="G21"/>
  <c r="G20" s="1"/>
  <c r="G19" s="1"/>
  <c r="H18"/>
  <c r="G18"/>
  <c r="G78" l="1"/>
  <c r="I79"/>
  <c r="I111"/>
  <c r="H248"/>
  <c r="I249"/>
  <c r="H26"/>
  <c r="I27"/>
  <c r="H33"/>
  <c r="I33" s="1"/>
  <c r="I34"/>
  <c r="I42"/>
  <c r="H48"/>
  <c r="I49"/>
  <c r="H57"/>
  <c r="I57" s="1"/>
  <c r="I58"/>
  <c r="H68"/>
  <c r="I69"/>
  <c r="I105"/>
  <c r="I143"/>
  <c r="I201"/>
  <c r="I222"/>
  <c r="H84"/>
  <c r="I86"/>
  <c r="I18"/>
  <c r="G39"/>
  <c r="G38" s="1"/>
  <c r="G37" s="1"/>
  <c r="I130"/>
  <c r="H186"/>
  <c r="I187"/>
  <c r="I190"/>
  <c r="I195"/>
  <c r="I198"/>
  <c r="H197"/>
  <c r="I224"/>
  <c r="H20"/>
  <c r="I21"/>
  <c r="H30"/>
  <c r="I30" s="1"/>
  <c r="I31"/>
  <c r="I40"/>
  <c r="I43"/>
  <c r="H54"/>
  <c r="I55"/>
  <c r="I60"/>
  <c r="H63"/>
  <c r="I65"/>
  <c r="H73"/>
  <c r="I74"/>
  <c r="I223"/>
  <c r="I208"/>
  <c r="H206"/>
  <c r="I206" s="1"/>
  <c r="G159" i="11"/>
  <c r="H175" i="10"/>
  <c r="I175" s="1"/>
  <c r="H180"/>
  <c r="H231"/>
  <c r="G23"/>
  <c r="G84"/>
  <c r="G83" s="1"/>
  <c r="G82" s="1"/>
  <c r="G81" s="1"/>
  <c r="H256"/>
  <c r="I256" s="1"/>
  <c r="H213"/>
  <c r="I213" s="1"/>
  <c r="H216"/>
  <c r="I216" s="1"/>
  <c r="H242"/>
  <c r="H142"/>
  <c r="I142" s="1"/>
  <c r="G133"/>
  <c r="G197"/>
  <c r="H151"/>
  <c r="I151" s="1"/>
  <c r="H203"/>
  <c r="I203" s="1"/>
  <c r="H174"/>
  <c r="I174" s="1"/>
  <c r="H194"/>
  <c r="I194" s="1"/>
  <c r="H137"/>
  <c r="I137" s="1"/>
  <c r="H156"/>
  <c r="I156" s="1"/>
  <c r="H157"/>
  <c r="I157" s="1"/>
  <c r="H169"/>
  <c r="I169" s="1"/>
  <c r="H129"/>
  <c r="I129" s="1"/>
  <c r="H110"/>
  <c r="G221"/>
  <c r="G220" s="1"/>
  <c r="H116"/>
  <c r="I116" s="1"/>
  <c r="H119"/>
  <c r="I119" s="1"/>
  <c r="H39"/>
  <c r="I39" s="1"/>
  <c r="H102"/>
  <c r="I102" s="1"/>
  <c r="G110"/>
  <c r="H25"/>
  <c r="I25" s="1"/>
  <c r="G17"/>
  <c r="G26"/>
  <c r="H241" l="1"/>
  <c r="I241" s="1"/>
  <c r="I242"/>
  <c r="H53"/>
  <c r="I54"/>
  <c r="H62"/>
  <c r="I62" s="1"/>
  <c r="I63"/>
  <c r="I186"/>
  <c r="H185"/>
  <c r="H67"/>
  <c r="I67" s="1"/>
  <c r="I68"/>
  <c r="H47"/>
  <c r="I48"/>
  <c r="I197"/>
  <c r="H247"/>
  <c r="I248"/>
  <c r="I110"/>
  <c r="H19"/>
  <c r="I19" s="1"/>
  <c r="I20"/>
  <c r="H83"/>
  <c r="I84"/>
  <c r="I26"/>
  <c r="H179"/>
  <c r="I179" s="1"/>
  <c r="I180"/>
  <c r="I161"/>
  <c r="I155"/>
  <c r="H230"/>
  <c r="I230" s="1"/>
  <c r="I231"/>
  <c r="H72"/>
  <c r="I73"/>
  <c r="G77"/>
  <c r="I77" s="1"/>
  <c r="I78"/>
  <c r="H255"/>
  <c r="I255" s="1"/>
  <c r="H229"/>
  <c r="I229" s="1"/>
  <c r="H211"/>
  <c r="I211" s="1"/>
  <c r="H212"/>
  <c r="I212" s="1"/>
  <c r="H136"/>
  <c r="I136" s="1"/>
  <c r="H141"/>
  <c r="I141" s="1"/>
  <c r="H202"/>
  <c r="I202" s="1"/>
  <c r="H150"/>
  <c r="I150" s="1"/>
  <c r="H128"/>
  <c r="I128" s="1"/>
  <c r="H109"/>
  <c r="H115"/>
  <c r="I115" s="1"/>
  <c r="H38"/>
  <c r="I38" s="1"/>
  <c r="H101"/>
  <c r="I101" s="1"/>
  <c r="G109"/>
  <c r="H24"/>
  <c r="I24" s="1"/>
  <c r="H82" l="1"/>
  <c r="I83"/>
  <c r="H46"/>
  <c r="I47"/>
  <c r="H52"/>
  <c r="I52" s="1"/>
  <c r="I53"/>
  <c r="I109"/>
  <c r="H246"/>
  <c r="I246" s="1"/>
  <c r="I247"/>
  <c r="H184"/>
  <c r="I184" s="1"/>
  <c r="I185"/>
  <c r="H71"/>
  <c r="I71" s="1"/>
  <c r="I72"/>
  <c r="H254"/>
  <c r="I254" s="1"/>
  <c r="H228"/>
  <c r="I228" s="1"/>
  <c r="H235"/>
  <c r="H240"/>
  <c r="I240" s="1"/>
  <c r="H239"/>
  <c r="I239" s="1"/>
  <c r="H140"/>
  <c r="I140" s="1"/>
  <c r="H135"/>
  <c r="I135" s="1"/>
  <c r="G107"/>
  <c r="G15" s="1"/>
  <c r="G16" s="1"/>
  <c r="H37"/>
  <c r="I37" s="1"/>
  <c r="H100"/>
  <c r="I100" s="1"/>
  <c r="H114"/>
  <c r="I114" s="1"/>
  <c r="H23"/>
  <c r="I23" s="1"/>
  <c r="I235" l="1"/>
  <c r="H221"/>
  <c r="I221" s="1"/>
  <c r="H133"/>
  <c r="I133" s="1"/>
  <c r="H45"/>
  <c r="I45" s="1"/>
  <c r="I46"/>
  <c r="H81"/>
  <c r="I81" s="1"/>
  <c r="I82"/>
  <c r="H253"/>
  <c r="I253" s="1"/>
  <c r="H227"/>
  <c r="I227" s="1"/>
  <c r="H108"/>
  <c r="I108" s="1"/>
  <c r="H99"/>
  <c r="I99" s="1"/>
  <c r="H17"/>
  <c r="I17" s="1"/>
  <c r="H220" l="1"/>
  <c r="I220" s="1"/>
  <c r="H252"/>
  <c r="I252" s="1"/>
  <c r="H107"/>
  <c r="I107" s="1"/>
  <c r="H89"/>
  <c r="I89" s="1"/>
  <c r="H15" l="1"/>
  <c r="I15" s="1"/>
  <c r="F15" i="9"/>
  <c r="H16" i="10" l="1"/>
  <c r="I16" s="1"/>
  <c r="D15" i="9"/>
  <c r="D22"/>
  <c r="D27"/>
  <c r="D30"/>
  <c r="D34"/>
  <c r="D36"/>
  <c r="D38"/>
  <c r="D40"/>
  <c r="D42" l="1"/>
  <c r="D43" s="1"/>
  <c r="E64" i="3" l="1"/>
  <c r="E71"/>
  <c r="E70"/>
  <c r="E69"/>
  <c r="C64"/>
  <c r="D57"/>
  <c r="C57"/>
  <c r="C47"/>
  <c r="C45"/>
  <c r="G297" i="13" l="1"/>
  <c r="G296"/>
  <c r="G295"/>
  <c r="G294"/>
  <c r="G293"/>
  <c r="G292"/>
  <c r="G291"/>
  <c r="G290"/>
  <c r="G289"/>
  <c r="G288"/>
  <c r="E286"/>
  <c r="E285" s="1"/>
  <c r="E283"/>
  <c r="E282"/>
  <c r="G281"/>
  <c r="F280"/>
  <c r="E280"/>
  <c r="E279" s="1"/>
  <c r="F279"/>
  <c r="G278"/>
  <c r="F277"/>
  <c r="E277"/>
  <c r="E276" s="1"/>
  <c r="G275"/>
  <c r="G274"/>
  <c r="G273"/>
  <c r="G272"/>
  <c r="G271"/>
  <c r="F269"/>
  <c r="G269" s="1"/>
  <c r="E269"/>
  <c r="G268"/>
  <c r="F267"/>
  <c r="E267"/>
  <c r="E266"/>
  <c r="G265"/>
  <c r="B265"/>
  <c r="G264"/>
  <c r="G263"/>
  <c r="G262"/>
  <c r="G261"/>
  <c r="G260"/>
  <c r="F259"/>
  <c r="E259"/>
  <c r="E258" s="1"/>
  <c r="G257"/>
  <c r="G256"/>
  <c r="G255"/>
  <c r="F254"/>
  <c r="E254"/>
  <c r="E253" s="1"/>
  <c r="G252"/>
  <c r="F251"/>
  <c r="E251"/>
  <c r="E250" s="1"/>
  <c r="G249"/>
  <c r="G248"/>
  <c r="F247"/>
  <c r="E247"/>
  <c r="E246" s="1"/>
  <c r="E245" s="1"/>
  <c r="F244"/>
  <c r="E244"/>
  <c r="E243"/>
  <c r="G242"/>
  <c r="F241"/>
  <c r="E241"/>
  <c r="E240" s="1"/>
  <c r="G239"/>
  <c r="F238"/>
  <c r="G238" s="1"/>
  <c r="E238"/>
  <c r="E237" s="1"/>
  <c r="F236"/>
  <c r="E236"/>
  <c r="E235"/>
  <c r="E234" s="1"/>
  <c r="G233"/>
  <c r="F232"/>
  <c r="G232" s="1"/>
  <c r="E232"/>
  <c r="E231" s="1"/>
  <c r="G230"/>
  <c r="G229"/>
  <c r="F229"/>
  <c r="E229"/>
  <c r="F228"/>
  <c r="E228"/>
  <c r="G227"/>
  <c r="F226"/>
  <c r="E226"/>
  <c r="G225"/>
  <c r="F224"/>
  <c r="E224"/>
  <c r="G223"/>
  <c r="E222"/>
  <c r="G222" s="1"/>
  <c r="G221"/>
  <c r="G220"/>
  <c r="G219"/>
  <c r="G218"/>
  <c r="G217"/>
  <c r="F216"/>
  <c r="G216" s="1"/>
  <c r="E216"/>
  <c r="E215" s="1"/>
  <c r="F215"/>
  <c r="F214"/>
  <c r="G214" s="1"/>
  <c r="E214"/>
  <c r="F213"/>
  <c r="G213" s="1"/>
  <c r="E213"/>
  <c r="G212"/>
  <c r="G211"/>
  <c r="G210"/>
  <c r="G209"/>
  <c r="G208"/>
  <c r="F207"/>
  <c r="E207"/>
  <c r="E206" s="1"/>
  <c r="E205" s="1"/>
  <c r="E204" s="1"/>
  <c r="E203" s="1"/>
  <c r="G202"/>
  <c r="G201"/>
  <c r="G200"/>
  <c r="G199"/>
  <c r="G198"/>
  <c r="G197"/>
  <c r="G196"/>
  <c r="E195"/>
  <c r="G195" s="1"/>
  <c r="G194"/>
  <c r="G193"/>
  <c r="G192"/>
  <c r="G191"/>
  <c r="F190"/>
  <c r="E189"/>
  <c r="E188"/>
  <c r="E187"/>
  <c r="G186"/>
  <c r="F185"/>
  <c r="E185"/>
  <c r="E184" s="1"/>
  <c r="E183" s="1"/>
  <c r="G182"/>
  <c r="F181"/>
  <c r="E181"/>
  <c r="E180" s="1"/>
  <c r="E179" s="1"/>
  <c r="G177"/>
  <c r="G176"/>
  <c r="G175"/>
  <c r="G174"/>
  <c r="F173"/>
  <c r="E173"/>
  <c r="E172" s="1"/>
  <c r="E171" s="1"/>
  <c r="F172"/>
  <c r="F171" s="1"/>
  <c r="F169"/>
  <c r="E169"/>
  <c r="G167"/>
  <c r="F166"/>
  <c r="E166"/>
  <c r="E165" s="1"/>
  <c r="E164" s="1"/>
  <c r="F165"/>
  <c r="F164"/>
  <c r="F163"/>
  <c r="E163"/>
  <c r="G162"/>
  <c r="F161"/>
  <c r="G161" s="1"/>
  <c r="E160"/>
  <c r="E159"/>
  <c r="G158"/>
  <c r="F157"/>
  <c r="E157"/>
  <c r="E154" s="1"/>
  <c r="E156"/>
  <c r="E155" s="1"/>
  <c r="F153"/>
  <c r="E153"/>
  <c r="G152"/>
  <c r="F151"/>
  <c r="E151"/>
  <c r="E150"/>
  <c r="E149"/>
  <c r="E148"/>
  <c r="G147"/>
  <c r="G146"/>
  <c r="F146"/>
  <c r="E146"/>
  <c r="F145"/>
  <c r="E145"/>
  <c r="E144"/>
  <c r="E143"/>
  <c r="G143" s="1"/>
  <c r="F142"/>
  <c r="F139"/>
  <c r="E139"/>
  <c r="E138" s="1"/>
  <c r="G137"/>
  <c r="F136"/>
  <c r="E136"/>
  <c r="E135" s="1"/>
  <c r="E134" s="1"/>
  <c r="G133"/>
  <c r="F132"/>
  <c r="E132"/>
  <c r="E131" s="1"/>
  <c r="E130" s="1"/>
  <c r="F129"/>
  <c r="E129"/>
  <c r="F127"/>
  <c r="F126" s="1"/>
  <c r="F125" s="1"/>
  <c r="F124" s="1"/>
  <c r="E127"/>
  <c r="E126"/>
  <c r="E125" s="1"/>
  <c r="E124"/>
  <c r="E123"/>
  <c r="F122"/>
  <c r="G117"/>
  <c r="F116"/>
  <c r="G116" s="1"/>
  <c r="E115"/>
  <c r="E114" s="1"/>
  <c r="E113" s="1"/>
  <c r="F111"/>
  <c r="E111"/>
  <c r="E110" s="1"/>
  <c r="E109" s="1"/>
  <c r="E108" s="1"/>
  <c r="F110"/>
  <c r="F109" s="1"/>
  <c r="F108" s="1"/>
  <c r="G107"/>
  <c r="F106"/>
  <c r="E106"/>
  <c r="E105" s="1"/>
  <c r="E104" s="1"/>
  <c r="G103"/>
  <c r="G102"/>
  <c r="G101"/>
  <c r="G100"/>
  <c r="G99"/>
  <c r="F97"/>
  <c r="F96" s="1"/>
  <c r="F95" s="1"/>
  <c r="F94" s="1"/>
  <c r="E97"/>
  <c r="E96" s="1"/>
  <c r="G93"/>
  <c r="F92"/>
  <c r="E92"/>
  <c r="E91" s="1"/>
  <c r="E90" s="1"/>
  <c r="E89" s="1"/>
  <c r="F91"/>
  <c r="G87"/>
  <c r="F86"/>
  <c r="F85" s="1"/>
  <c r="E86"/>
  <c r="E85" s="1"/>
  <c r="E84" s="1"/>
  <c r="F83"/>
  <c r="G83" s="1"/>
  <c r="E83"/>
  <c r="G82"/>
  <c r="F81"/>
  <c r="E81"/>
  <c r="E80" s="1"/>
  <c r="E79" s="1"/>
  <c r="E78" s="1"/>
  <c r="E61" s="1"/>
  <c r="G77"/>
  <c r="F76"/>
  <c r="F75" s="1"/>
  <c r="E76"/>
  <c r="E75" s="1"/>
  <c r="E74" s="1"/>
  <c r="F73"/>
  <c r="G73" s="1"/>
  <c r="E73"/>
  <c r="G72"/>
  <c r="B72"/>
  <c r="G71"/>
  <c r="G70"/>
  <c r="G69"/>
  <c r="G68"/>
  <c r="G67"/>
  <c r="G66"/>
  <c r="F65"/>
  <c r="G65" s="1"/>
  <c r="E65"/>
  <c r="E64" s="1"/>
  <c r="E62" s="1"/>
  <c r="G60"/>
  <c r="F59"/>
  <c r="F58" s="1"/>
  <c r="E59"/>
  <c r="E58" s="1"/>
  <c r="G57"/>
  <c r="F56"/>
  <c r="E56"/>
  <c r="E54" s="1"/>
  <c r="F53"/>
  <c r="G53" s="1"/>
  <c r="E53"/>
  <c r="E52" s="1"/>
  <c r="G51"/>
  <c r="F50"/>
  <c r="E50"/>
  <c r="E47" s="1"/>
  <c r="G46"/>
  <c r="F45"/>
  <c r="F44" s="1"/>
  <c r="G44" s="1"/>
  <c r="E45"/>
  <c r="E44" s="1"/>
  <c r="E43" s="1"/>
  <c r="F42"/>
  <c r="E42"/>
  <c r="G41"/>
  <c r="E40"/>
  <c r="G40" s="1"/>
  <c r="F39"/>
  <c r="F38"/>
  <c r="G34"/>
  <c r="G33"/>
  <c r="G32"/>
  <c r="G31"/>
  <c r="G30"/>
  <c r="A30"/>
  <c r="G29"/>
  <c r="G28"/>
  <c r="G27"/>
  <c r="G26"/>
  <c r="G25"/>
  <c r="G24"/>
  <c r="G23"/>
  <c r="F22"/>
  <c r="E22"/>
  <c r="E49" l="1"/>
  <c r="E48" s="1"/>
  <c r="F52"/>
  <c r="G52" s="1"/>
  <c r="E55"/>
  <c r="F64"/>
  <c r="F62" s="1"/>
  <c r="G163"/>
  <c r="E178"/>
  <c r="G224"/>
  <c r="G277"/>
  <c r="G267"/>
  <c r="G280"/>
  <c r="G22"/>
  <c r="G42"/>
  <c r="G76"/>
  <c r="G86"/>
  <c r="G129"/>
  <c r="G153"/>
  <c r="G181"/>
  <c r="G215"/>
  <c r="G228"/>
  <c r="G247"/>
  <c r="G251"/>
  <c r="G279"/>
  <c r="G173"/>
  <c r="G226"/>
  <c r="F231"/>
  <c r="G231" s="1"/>
  <c r="G62"/>
  <c r="F37"/>
  <c r="G56"/>
  <c r="F55"/>
  <c r="G75"/>
  <c r="F74"/>
  <c r="G74" s="1"/>
  <c r="G171"/>
  <c r="G241"/>
  <c r="G244"/>
  <c r="F243"/>
  <c r="G243" s="1"/>
  <c r="G259"/>
  <c r="E39"/>
  <c r="F43"/>
  <c r="G43" s="1"/>
  <c r="G59"/>
  <c r="G85"/>
  <c r="F84"/>
  <c r="G84" s="1"/>
  <c r="E95"/>
  <c r="E94" s="1"/>
  <c r="E88" s="1"/>
  <c r="G139"/>
  <c r="F141"/>
  <c r="G145"/>
  <c r="F144"/>
  <c r="G144" s="1"/>
  <c r="G185"/>
  <c r="F184"/>
  <c r="F178"/>
  <c r="G178" s="1"/>
  <c r="G207"/>
  <c r="F206"/>
  <c r="F121"/>
  <c r="G64"/>
  <c r="F63"/>
  <c r="G123"/>
  <c r="E122"/>
  <c r="E121" s="1"/>
  <c r="E120" s="1"/>
  <c r="E119" s="1"/>
  <c r="E118" s="1"/>
  <c r="G164"/>
  <c r="F189"/>
  <c r="G190"/>
  <c r="G45"/>
  <c r="G50"/>
  <c r="F49"/>
  <c r="G58"/>
  <c r="E63"/>
  <c r="G92"/>
  <c r="G106"/>
  <c r="F105"/>
  <c r="F115"/>
  <c r="G132"/>
  <c r="F131"/>
  <c r="G157"/>
  <c r="F156"/>
  <c r="G165"/>
  <c r="G172"/>
  <c r="G236"/>
  <c r="F235"/>
  <c r="G81"/>
  <c r="F80"/>
  <c r="G91"/>
  <c r="F90"/>
  <c r="G151"/>
  <c r="F150"/>
  <c r="G254"/>
  <c r="F253"/>
  <c r="G253" s="1"/>
  <c r="G136"/>
  <c r="F135"/>
  <c r="E142"/>
  <c r="E141" s="1"/>
  <c r="E140" s="1"/>
  <c r="F160"/>
  <c r="G166"/>
  <c r="F180"/>
  <c r="F237"/>
  <c r="G237" s="1"/>
  <c r="F266"/>
  <c r="G266" s="1"/>
  <c r="F240"/>
  <c r="G240" s="1"/>
  <c r="F246"/>
  <c r="F250"/>
  <c r="G250" s="1"/>
  <c r="F258"/>
  <c r="G258" s="1"/>
  <c r="F276"/>
  <c r="G276" s="1"/>
  <c r="G90" l="1"/>
  <c r="F89"/>
  <c r="G235"/>
  <c r="F234"/>
  <c r="G234" s="1"/>
  <c r="G156"/>
  <c r="F155"/>
  <c r="G115"/>
  <c r="F114"/>
  <c r="G121"/>
  <c r="F120"/>
  <c r="F104"/>
  <c r="G104" s="1"/>
  <c r="G105"/>
  <c r="G122"/>
  <c r="G184"/>
  <c r="F183"/>
  <c r="G183" s="1"/>
  <c r="F140"/>
  <c r="G140" s="1"/>
  <c r="G141"/>
  <c r="G39"/>
  <c r="E38"/>
  <c r="G55"/>
  <c r="F54"/>
  <c r="G54" s="1"/>
  <c r="G160"/>
  <c r="F159"/>
  <c r="G159" s="1"/>
  <c r="G246"/>
  <c r="F245"/>
  <c r="G245" s="1"/>
  <c r="G180"/>
  <c r="F179"/>
  <c r="G179" s="1"/>
  <c r="G135"/>
  <c r="F134"/>
  <c r="G134" s="1"/>
  <c r="G150"/>
  <c r="F149"/>
  <c r="F79"/>
  <c r="G80"/>
  <c r="F130"/>
  <c r="G130" s="1"/>
  <c r="G131"/>
  <c r="F48"/>
  <c r="G49"/>
  <c r="G189"/>
  <c r="F188"/>
  <c r="G63"/>
  <c r="G206"/>
  <c r="F205"/>
  <c r="G142"/>
  <c r="F36"/>
  <c r="G48" l="1"/>
  <c r="F47"/>
  <c r="G47" s="1"/>
  <c r="F113"/>
  <c r="G113" s="1"/>
  <c r="G114"/>
  <c r="F187"/>
  <c r="G187" s="1"/>
  <c r="G188"/>
  <c r="E37"/>
  <c r="G38"/>
  <c r="G79"/>
  <c r="F78"/>
  <c r="G149"/>
  <c r="F148"/>
  <c r="G205"/>
  <c r="F204"/>
  <c r="G120"/>
  <c r="F119"/>
  <c r="G155"/>
  <c r="F154"/>
  <c r="G154" s="1"/>
  <c r="G89"/>
  <c r="F88"/>
  <c r="G88" s="1"/>
  <c r="F118" l="1"/>
  <c r="G118" s="1"/>
  <c r="G119"/>
  <c r="F138"/>
  <c r="G138" s="1"/>
  <c r="G148"/>
  <c r="E36"/>
  <c r="G37"/>
  <c r="G204"/>
  <c r="F203"/>
  <c r="G203" s="1"/>
  <c r="G78"/>
  <c r="F61"/>
  <c r="E16" l="1"/>
  <c r="G36"/>
  <c r="G61"/>
  <c r="F16"/>
  <c r="F308" l="1"/>
  <c r="F310" s="1"/>
  <c r="G16"/>
  <c r="G308" s="1"/>
  <c r="G310" s="1"/>
  <c r="E308"/>
  <c r="E310"/>
  <c r="F25" i="9" l="1"/>
  <c r="F26"/>
  <c r="F28"/>
  <c r="F29"/>
  <c r="F31"/>
  <c r="F32"/>
  <c r="F33"/>
  <c r="F35"/>
  <c r="F37"/>
  <c r="F39"/>
  <c r="F41"/>
  <c r="G43"/>
  <c r="H43"/>
  <c r="I43"/>
  <c r="E36"/>
  <c r="F36" s="1"/>
  <c r="F23"/>
  <c r="F21"/>
  <c r="F20"/>
  <c r="F18"/>
  <c r="F17"/>
  <c r="E15" i="3" l="1"/>
  <c r="E17"/>
  <c r="E19"/>
  <c r="E21"/>
  <c r="E23"/>
  <c r="E24"/>
  <c r="E25"/>
  <c r="E28"/>
  <c r="E29"/>
  <c r="E33"/>
  <c r="E36"/>
  <c r="E38"/>
  <c r="E40"/>
  <c r="E41"/>
  <c r="E42"/>
  <c r="E43"/>
  <c r="E44"/>
  <c r="E45"/>
  <c r="E46"/>
  <c r="E47"/>
  <c r="E48"/>
  <c r="E49"/>
  <c r="E50"/>
  <c r="E51"/>
  <c r="E52"/>
  <c r="E58"/>
  <c r="E59"/>
  <c r="E60"/>
  <c r="E61"/>
  <c r="E62"/>
  <c r="E63"/>
  <c r="E65"/>
  <c r="E66"/>
  <c r="E67"/>
  <c r="E68"/>
  <c r="E72"/>
  <c r="D14" l="1"/>
  <c r="P247" i="10" l="1"/>
  <c r="V105"/>
  <c r="U105"/>
  <c r="T105"/>
  <c r="S105"/>
  <c r="R105"/>
  <c r="V104"/>
  <c r="U104"/>
  <c r="T104"/>
  <c r="S104"/>
  <c r="R104"/>
  <c r="C14" i="3" l="1"/>
  <c r="E14" s="1"/>
  <c r="C20" l="1"/>
  <c r="D18"/>
  <c r="C18"/>
  <c r="E18" l="1"/>
  <c r="G259" i="10"/>
  <c r="G260" s="1"/>
  <c r="H259"/>
  <c r="E30" i="9"/>
  <c r="F30" s="1"/>
  <c r="E27"/>
  <c r="F27" s="1"/>
  <c r="F24"/>
  <c r="E15"/>
  <c r="I259" i="10" l="1"/>
  <c r="H260"/>
  <c r="I260" s="1"/>
  <c r="H143" i="2"/>
  <c r="H18" l="1"/>
  <c r="I18"/>
  <c r="I184"/>
  <c r="P185"/>
  <c r="N227"/>
  <c r="A98" l="1"/>
  <c r="D16" i="3" l="1"/>
  <c r="C16"/>
  <c r="E16" l="1"/>
  <c r="I227" i="2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E40" i="9"/>
  <c r="F40" s="1"/>
  <c r="E34"/>
  <c r="F34" s="1"/>
  <c r="E38"/>
  <c r="F38" s="1"/>
  <c r="E22"/>
  <c r="C26" i="3"/>
  <c r="D32"/>
  <c r="C32"/>
  <c r="D20"/>
  <c r="E20" s="1"/>
  <c r="G68" i="2"/>
  <c r="G66"/>
  <c r="G65" s="1"/>
  <c r="H59"/>
  <c r="I59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7" i="3"/>
  <c r="D34"/>
  <c r="D30"/>
  <c r="G236" i="2"/>
  <c r="G235"/>
  <c r="G228" s="1"/>
  <c r="G209"/>
  <c r="G251"/>
  <c r="G250" s="1"/>
  <c r="G122"/>
  <c r="G121" s="1"/>
  <c r="C37" i="3"/>
  <c r="C34"/>
  <c r="C30"/>
  <c r="C22"/>
  <c r="E22" s="1"/>
  <c r="G241" i="2"/>
  <c r="G224"/>
  <c r="G223" s="1"/>
  <c r="G222" s="1"/>
  <c r="G200"/>
  <c r="G193"/>
  <c r="G192" s="1"/>
  <c r="G191" s="1"/>
  <c r="G186" s="1"/>
  <c r="G182"/>
  <c r="G164"/>
  <c r="G162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E43" i="9" l="1"/>
  <c r="F43" s="1"/>
  <c r="E32" i="3"/>
  <c r="E37"/>
  <c r="E26"/>
  <c r="F22" i="9"/>
  <c r="E42"/>
  <c r="D13" i="3"/>
  <c r="D74" s="1"/>
  <c r="C13"/>
  <c r="G51" i="2"/>
  <c r="G161"/>
  <c r="G160" s="1"/>
  <c r="I58"/>
  <c r="I57" s="1"/>
  <c r="H107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C39" i="3"/>
  <c r="G91" i="2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F42" i="9" l="1"/>
  <c r="E13" i="3"/>
  <c r="C74"/>
  <c r="G138" i="2"/>
  <c r="I138"/>
  <c r="H138"/>
  <c r="I17"/>
  <c r="I260" s="1"/>
  <c r="H17"/>
  <c r="G23"/>
  <c r="G17" s="1"/>
  <c r="F41" i="1"/>
  <c r="F39" s="1"/>
  <c r="F53" s="1"/>
  <c r="E53"/>
  <c r="E74" i="3" l="1"/>
  <c r="G16" i="2"/>
  <c r="G15" s="1"/>
  <c r="G260"/>
  <c r="H260"/>
  <c r="H16"/>
  <c r="I16"/>
  <c r="I15" s="1"/>
  <c r="F54" i="1"/>
  <c r="F55" s="1"/>
  <c r="E54"/>
  <c r="E55" s="1"/>
  <c r="H15" i="2" l="1"/>
  <c r="F71" i="11"/>
  <c r="F70" s="1"/>
  <c r="F64" s="1"/>
  <c r="F16" s="1"/>
  <c r="F229" l="1"/>
  <c r="F228"/>
  <c r="G71"/>
  <c r="G70" l="1"/>
  <c r="G64"/>
</calcChain>
</file>

<file path=xl/sharedStrings.xml><?xml version="1.0" encoding="utf-8"?>
<sst xmlns="http://schemas.openxmlformats.org/spreadsheetml/2006/main" count="3933" uniqueCount="877">
  <si>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</si>
  <si>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</si>
  <si>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</si>
  <si>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</si>
  <si>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СП»</t>
  </si>
  <si>
    <t>Подпрограмма «Энергетика МО Кисельнинское СП»</t>
  </si>
  <si>
    <r>
      <t>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</si>
  <si>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0502</t>
  </si>
  <si>
    <t>0501</t>
  </si>
  <si>
    <t>16 0 01 00000</t>
  </si>
  <si>
    <t>1003</t>
  </si>
  <si>
    <t xml:space="preserve">Муниципальная программа МО Кисельнинское СП "Развитие и поддержка малого и среднего предпринимательства на территории МО Кисельнинское СП" </t>
  </si>
  <si>
    <t>Субсидии юридическим лицам (кроме некоммерческих организаций), индивидуальным предпринимателям, физическим лицам</t>
  </si>
  <si>
    <t>0801</t>
  </si>
  <si>
    <t>0503</t>
  </si>
  <si>
    <t>Подпрограмма «Озеленение МО Кисельнинское СП»</t>
  </si>
  <si>
    <t>1101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</si>
  <si>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</si>
  <si>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</si>
  <si>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20 2 01  S0360</t>
  </si>
  <si>
    <t>1001</t>
  </si>
  <si>
    <t xml:space="preserve">Социальное обеспечение населения </t>
  </si>
  <si>
    <t>Основное мероприятие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</si>
  <si>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Основное мероприятие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</si>
  <si>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>23 2 02 00000</t>
  </si>
  <si>
    <t xml:space="preserve">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</si>
  <si>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 xml:space="preserve">Иные закупки товаров, работ и услуг для обеспечения государственных (муниципальных) нужд </t>
  </si>
  <si>
    <t>Основное мероприятие Участие в молодежных форумах и молодежных массовых мероприятиях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</si>
  <si>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</si>
  <si>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</si>
  <si>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</si>
  <si>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</si>
  <si>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</si>
  <si>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</si>
  <si>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</si>
  <si>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</si>
  <si>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</si>
  <si>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</si>
  <si>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</si>
  <si>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</si>
  <si>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"Техническая инвентаризация, учет и проведение кадастровых работ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</si>
  <si>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Основное мероприятие "Техническая инвентаризация, учет и проведение кадастровых работ земельных участков в МО Кисельнинское СП"</t>
  </si>
  <si>
    <t>Техническая инвентаризация, учет и проведение кадастровых работ земельных участков в МО Кисельнинское СП</t>
  </si>
  <si>
    <t>Основное мероприятие "Обследование технического состояния зданий и сооружений в МО Кисельнинское СП "</t>
  </si>
  <si>
    <t xml:space="preserve">Обследование технического состояния зданий и сооружений в МО Кисельнинское СП </t>
  </si>
  <si>
    <t>Основное мероприятие "Ремонт дорог к объектам имеющих приоритетный социально-заначимый характер"</t>
  </si>
  <si>
    <t>Ремонт дорог к объектам имеющих приоритетный социально-заначимый характер</t>
  </si>
  <si>
    <t>Подпрограмма « Ремонт дорог и дворовых территорий МО Кисельнинское СП</t>
  </si>
  <si>
    <r>
      <t>Основное мероприятие "Развитие, 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</si>
  <si>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19 3 01 00290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</si>
  <si>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</si>
  <si>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</si>
  <si>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</si>
  <si>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</si>
  <si>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</si>
  <si>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</si>
  <si>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</si>
  <si>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</si>
  <si>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</si>
  <si>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</si>
  <si>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</si>
  <si>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</si>
  <si>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Экспертные работы (исследование и анализ) дорожного покрытия территории поселения</t>
  </si>
  <si>
    <t>610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</si>
  <si>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</si>
  <si>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68 9 01 00602</t>
  </si>
  <si>
    <t>830</t>
  </si>
  <si>
    <t>Сумма взыскания по решению суда (коровник)</t>
  </si>
  <si>
    <t>23 1 01 S4770</t>
  </si>
  <si>
    <t>68 9 01 00601</t>
  </si>
  <si>
    <t>Сумма взыскания по решению суда СиЭнергия)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</si>
  <si>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</si>
  <si>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</si>
  <si>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</si>
  <si>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</si>
  <si>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</si>
  <si>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</si>
  <si>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</si>
  <si>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</si>
  <si>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</si>
  <si>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</si>
  <si>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</si>
  <si>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</si>
  <si>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</si>
  <si>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</si>
  <si>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</si>
  <si>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</si>
  <si>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</si>
  <si>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</si>
  <si>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2 02 49999 10 0000 150</t>
  </si>
  <si>
    <t>2 02 29999 10 0000 150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</si>
  <si>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</si>
  <si>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</si>
  <si>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Прочие субсидии </t>
  </si>
  <si>
    <t>Субсидии бюджетам муниципальных образований Ленинградской области на обеспечение стимулирующих выплат работникам муниципальных учреждений культуры</t>
  </si>
  <si>
    <t>Наименование раздела и подраздела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</si>
  <si>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</si>
  <si>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</si>
  <si>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</si>
  <si>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</si>
  <si>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</si>
  <si>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</si>
  <si>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</si>
  <si>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</si>
  <si>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</si>
  <si>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</si>
  <si>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</si>
  <si>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</si>
  <si>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</si>
  <si>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</si>
  <si>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</si>
  <si>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</si>
  <si>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</si>
  <si>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</si>
  <si>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</si>
  <si>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</si>
  <si>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</si>
  <si>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</si>
  <si>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</si>
  <si>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</si>
  <si>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</si>
  <si>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</si>
  <si>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</si>
  <si>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</si>
  <si>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</si>
  <si>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</si>
  <si>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</si>
  <si>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</si>
  <si>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</si>
  <si>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</si>
  <si>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</si>
  <si>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</si>
  <si>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</si>
  <si>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</si>
  <si>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</si>
  <si>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</si>
  <si>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</si>
  <si>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</si>
  <si>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</si>
  <si>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</si>
  <si>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</si>
  <si>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</si>
  <si>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</si>
  <si>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</si>
  <si>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</si>
  <si>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</si>
  <si>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</si>
  <si>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</si>
  <si>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</si>
  <si>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</si>
  <si>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</si>
  <si>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</si>
  <si>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</si>
  <si>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</si>
  <si>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</si>
  <si>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</si>
  <si>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</si>
  <si>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</si>
  <si>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</si>
  <si>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</si>
  <si>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</si>
  <si>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</si>
  <si>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</si>
  <si>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</si>
  <si>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</si>
  <si>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</si>
  <si>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</si>
  <si>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</si>
  <si>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</si>
  <si>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</si>
  <si>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</si>
  <si>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</si>
  <si>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</si>
  <si>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</si>
  <si>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</si>
  <si>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</si>
  <si>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</si>
  <si>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</si>
  <si>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</si>
  <si>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</si>
  <si>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</si>
  <si>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</si>
  <si>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</si>
  <si>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</si>
  <si>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</si>
  <si>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</si>
  <si>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</si>
  <si>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</si>
  <si>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</si>
  <si>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</si>
  <si>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</si>
  <si>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</si>
  <si>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</si>
  <si>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</si>
  <si>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</si>
  <si>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</si>
  <si>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</si>
  <si>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</si>
  <si>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</si>
  <si>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</si>
  <si>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</si>
  <si>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</si>
  <si>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</si>
  <si>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</si>
  <si>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</si>
  <si>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</si>
  <si>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</si>
  <si>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</si>
  <si>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</si>
  <si>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</si>
  <si>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</si>
  <si>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</si>
  <si>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</si>
  <si>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</si>
  <si>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</si>
  <si>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</si>
  <si>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</si>
  <si>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</si>
  <si>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</si>
  <si>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</si>
  <si>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</si>
  <si>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</si>
  <si>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</si>
  <si>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</si>
  <si>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</si>
  <si>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</si>
  <si>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</si>
  <si>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</si>
  <si>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</si>
  <si>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</si>
  <si>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</si>
  <si>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</si>
  <si>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</si>
  <si>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</si>
  <si>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</si>
  <si>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</si>
  <si>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</si>
  <si>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</si>
  <si>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</si>
  <si>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</si>
  <si>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</si>
  <si>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Муниципальная программа "Обеспечение мер безопасности на территории МО Кисельнинское СП"</t>
  </si>
  <si>
    <t>13 0 00 00000</t>
  </si>
  <si>
    <t>13 1 00 00000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</si>
  <si>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</si>
  <si>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</si>
  <si>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Подпрограмма «Молодежь МО Кисельнинское СП»</t>
  </si>
  <si>
    <t>23 3 00 00000</t>
  </si>
  <si>
    <t>23 3 01 00000</t>
  </si>
  <si>
    <t>Подпрограмма «Общество и власть»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</si>
  <si>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</si>
  <si>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</si>
  <si>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</si>
  <si>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</si>
  <si>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</si>
  <si>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</si>
  <si>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</si>
  <si>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</si>
  <si>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</si>
  <si>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</si>
  <si>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Мероприятия, связанные с организацией антикоррупционного образования и пропаганды, формирование нетерпимого отношения к коррупции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</si>
  <si>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</si>
  <si>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</si>
  <si>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</si>
  <si>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</si>
  <si>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</si>
  <si>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</si>
  <si>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</si>
  <si>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</si>
  <si>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</si>
  <si>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</si>
  <si>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</si>
  <si>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</si>
  <si>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</si>
  <si>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</si>
  <si>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</si>
  <si>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</si>
  <si>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</si>
  <si>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</si>
  <si>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</si>
  <si>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</si>
  <si>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</si>
  <si>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</si>
  <si>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</si>
  <si>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</si>
  <si>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</si>
  <si>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</si>
  <si>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</si>
  <si>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</si>
  <si>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</si>
  <si>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</si>
  <si>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</si>
  <si>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</si>
  <si>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</si>
  <si>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>14 2 01 S0140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</si>
  <si>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</si>
  <si>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</si>
  <si>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</si>
  <si>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</si>
  <si>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</si>
  <si>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</si>
  <si>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</si>
  <si>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</si>
  <si>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</si>
  <si>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</si>
  <si>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</si>
  <si>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</si>
  <si>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</si>
  <si>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</si>
  <si>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</si>
  <si>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</si>
  <si>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</si>
  <si>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</si>
  <si>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</si>
  <si>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</si>
  <si>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</si>
  <si>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</si>
  <si>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</si>
  <si>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</si>
  <si>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</si>
  <si>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</si>
  <si>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</si>
  <si>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</si>
  <si>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</si>
  <si>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</si>
  <si>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</si>
  <si>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</si>
  <si>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</si>
  <si>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</si>
  <si>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</si>
  <si>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15 2 01 00000</t>
  </si>
  <si>
    <t>Основное мероприятие "Мероприятия по разработке проекта на строительство   газораспределительной сети"</t>
  </si>
  <si>
    <t>15 3 01 00000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</si>
  <si>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</si>
  <si>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</si>
  <si>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</si>
  <si>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</si>
  <si>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</si>
  <si>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МО Кисельнинское СП»</t>
    </r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</si>
  <si>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</si>
  <si>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</si>
  <si>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</si>
  <si>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</si>
  <si>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</si>
  <si>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Мероприятия в области содержания мест захоронения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</si>
  <si>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</si>
  <si>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</si>
  <si>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</si>
  <si>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</si>
  <si>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</si>
  <si>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</si>
  <si>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</si>
  <si>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</si>
  <si>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</si>
  <si>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</si>
  <si>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</si>
  <si>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</si>
  <si>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</si>
  <si>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</si>
  <si>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</si>
  <si>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</si>
  <si>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</si>
  <si>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</si>
  <si>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</si>
  <si>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</si>
  <si>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</si>
  <si>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</si>
  <si>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</si>
  <si>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</si>
  <si>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</si>
  <si>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</si>
  <si>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</si>
  <si>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</si>
  <si>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</si>
  <si>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</si>
  <si>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</si>
  <si>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</si>
  <si>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</si>
  <si>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</si>
  <si>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</si>
  <si>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</si>
  <si>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</si>
  <si>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</si>
  <si>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</si>
  <si>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</si>
  <si>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</si>
  <si>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</si>
  <si>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</si>
  <si>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</si>
  <si>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</si>
  <si>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</si>
  <si>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</si>
  <si>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</si>
  <si>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</si>
  <si>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</si>
  <si>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</si>
  <si>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</si>
  <si>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</si>
  <si>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</si>
  <si>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</si>
  <si>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</si>
  <si>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</si>
  <si>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</si>
  <si>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</si>
  <si>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</si>
  <si>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</si>
  <si>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</si>
  <si>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</si>
  <si>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</si>
  <si>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</si>
  <si>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</si>
  <si>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</si>
  <si>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</si>
  <si>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</si>
  <si>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</si>
  <si>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</si>
  <si>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</si>
  <si>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</si>
  <si>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</si>
  <si>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</si>
  <si>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</si>
  <si>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</si>
  <si>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</si>
  <si>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</si>
  <si>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1 13 00000 00 0000 130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</si>
  <si>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</si>
  <si>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</si>
  <si>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</si>
  <si>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</si>
  <si>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</si>
  <si>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</si>
  <si>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</si>
  <si>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1 16 00000 00 0000 000</t>
  </si>
  <si>
    <t>ШТРАФЫ, САНКЦИИ, ВОЗМЕЩЕНИЕ УЩЕРБА</t>
  </si>
  <si>
    <t>1 16 51040 02 0000 140</t>
  </si>
  <si>
    <t>Денежные взыскания (штрафы) установленные законами субъектов Российской Федерации за несоблюдения муниципальных правовых актов, зачисляемые в бюджеты поселений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</si>
  <si>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</si>
  <si>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</si>
  <si>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</si>
  <si>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</si>
  <si>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</si>
  <si>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</si>
  <si>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</si>
  <si>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</si>
  <si>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</si>
  <si>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</si>
  <si>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</si>
  <si>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</si>
  <si>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</si>
  <si>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</si>
  <si>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</si>
  <si>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</si>
  <si>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</si>
  <si>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</si>
  <si>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</si>
  <si>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</si>
  <si>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</si>
  <si>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</si>
  <si>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</si>
  <si>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</si>
  <si>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</si>
  <si>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000 01 02 00 00 00 0000 000</t>
  </si>
  <si>
    <t>Кредиты кредитных организаций в валюте РФ</t>
  </si>
  <si>
    <t>000 01 05 00 00 00 0000 000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</si>
  <si>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</si>
  <si>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</si>
  <si>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</si>
  <si>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</si>
  <si>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</si>
  <si>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</si>
  <si>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</si>
  <si>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</si>
  <si>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</si>
  <si>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</si>
  <si>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</si>
  <si>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</si>
  <si>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</si>
  <si>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 xml:space="preserve">Подпрограмма «Газификация МО Кисельнинское СП на 2019-2021 г.г.» 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</si>
  <si>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</si>
  <si>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</si>
  <si>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</si>
  <si>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</si>
  <si>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</si>
  <si>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</si>
  <si>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</si>
  <si>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</si>
  <si>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</si>
  <si>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</si>
  <si>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</si>
  <si>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</si>
  <si>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Разработка схем газоснабжения</t>
  </si>
  <si>
    <t>Основное мероприятие «Разработка схем газоснабжения»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</si>
  <si>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</si>
  <si>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</si>
  <si>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</si>
  <si>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</si>
  <si>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</si>
  <si>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</si>
  <si>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</si>
  <si>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</si>
  <si>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</si>
  <si>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</si>
  <si>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</si>
  <si>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</si>
  <si>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</si>
  <si>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</si>
  <si>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</si>
  <si>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</si>
  <si>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</si>
  <si>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</si>
  <si>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</si>
  <si>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</si>
  <si>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</si>
  <si>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</si>
  <si>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</si>
  <si>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</si>
  <si>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</si>
  <si>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</si>
  <si>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</si>
  <si>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</si>
  <si>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</si>
  <si>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</si>
  <si>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</si>
  <si>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</si>
  <si>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</si>
  <si>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</si>
  <si>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</si>
  <si>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</si>
  <si>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</si>
  <si>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</si>
  <si>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Подпрограмма "Обследование технического состояния зданий и сооружений в МО Кисельнинское СП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</si>
  <si>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11 1 00 00000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</si>
  <si>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</si>
  <si>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</si>
  <si>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</si>
  <si>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СП"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</si>
  <si>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</si>
  <si>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</si>
  <si>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</si>
  <si>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</si>
  <si>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</si>
  <si>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</si>
  <si>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</si>
  <si>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</si>
  <si>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</si>
  <si>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</si>
  <si>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</si>
  <si>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</si>
  <si>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</si>
  <si>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</si>
  <si>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земельный налог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</si>
  <si>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</si>
  <si>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</si>
  <si>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</si>
  <si>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</si>
  <si>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</si>
  <si>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</si>
  <si>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</si>
  <si>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</si>
  <si>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</si>
  <si>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</si>
  <si>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</si>
  <si>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</si>
  <si>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</si>
  <si>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</si>
  <si>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</si>
  <si>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</si>
  <si>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</si>
  <si>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</si>
  <si>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Подпрограмма"Профилактика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</si>
  <si>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14 2 01 00130</t>
  </si>
  <si>
    <t>Замена ламп на энергосбеоегающие</t>
  </si>
  <si>
    <t>28 0 00 00000</t>
  </si>
  <si>
    <t>Благоустройство дворовых территорий</t>
  </si>
  <si>
    <t>Устройство тротуара вдоль д.10 по ул. Центральная д. Кисельня</t>
  </si>
  <si>
    <t xml:space="preserve">Муниципальная программа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</si>
  <si>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15 5 01 00360</t>
  </si>
  <si>
    <t>Основное мероприятие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</si>
  <si>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 3</t>
  </si>
  <si>
    <t xml:space="preserve"> Муниципальная программа "Комплексное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области" </t>
  </si>
  <si>
    <t>Приложение № 5</t>
  </si>
  <si>
    <t xml:space="preserve"> к проекту "О бюджете муниципального образования</t>
  </si>
  <si>
    <t>Приложение №1</t>
  </si>
  <si>
    <t>Утверждено</t>
  </si>
  <si>
    <t>решением Совета депутатов МО "Кисельнинское сельское поселение"</t>
  </si>
  <si>
    <t>Волховского муниципального района Ленинградской области</t>
  </si>
  <si>
    <t xml:space="preserve">Стимулирующие выплаты  бюджетным учреждениям </t>
  </si>
  <si>
    <t xml:space="preserve">Стимулирующие выплаты бюджетным учреждениям </t>
  </si>
  <si>
    <t>Основное мероприятиеи" Строительство дорог "</t>
  </si>
  <si>
    <t>10 1 00 00000</t>
  </si>
  <si>
    <t>10 1 01 00000</t>
  </si>
  <si>
    <t>10 1 01 00380</t>
  </si>
  <si>
    <t>09 0 00 00000</t>
  </si>
  <si>
    <t>08 0 00 00000</t>
  </si>
  <si>
    <t>08 1 01 00000</t>
  </si>
  <si>
    <t>08 1 00 00000</t>
  </si>
  <si>
    <t>08 1 01 00400</t>
  </si>
  <si>
    <t>68 9 01 00050</t>
  </si>
  <si>
    <t xml:space="preserve"> 68 9 01 00000</t>
  </si>
  <si>
    <t>68 9 00 00050</t>
  </si>
  <si>
    <t>09 1 01 000000</t>
  </si>
  <si>
    <t>Создание мест площадок под контейнеры</t>
  </si>
  <si>
    <t>68  9 0171340</t>
  </si>
  <si>
    <t>2 02 20216 100000 150</t>
  </si>
  <si>
    <t>Субсидии на мероприятия по созданию мест (площадок) накопления твердых коммунальных отходов</t>
  </si>
  <si>
    <t>Основное мероприятие"Содержание автомобильных дорог  муниципального образования Кисельнинское сельского поселения"</t>
  </si>
  <si>
    <t>Ремонт догроги д. Кисельня муниципального образования Кисельнинское сельского поселения"</t>
  </si>
  <si>
    <t>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</si>
  <si>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Основное мероприятие  "Уличное освещение"</t>
  </si>
  <si>
    <t>15 5 00 00000</t>
  </si>
  <si>
    <t>15 5 01 00000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</si>
  <si>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</si>
  <si>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</si>
  <si>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</si>
  <si>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Основное мероприятие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</si>
  <si>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09 1 01 S4790</t>
  </si>
  <si>
    <r>
      <rPr>
        <sz val="12"/>
        <color theme="1"/>
        <rFont val="Times New Roman"/>
        <family val="1"/>
        <charset val="204"/>
      </rPr>
      <t>Мероприятие "Строит</t>
    </r>
    <r>
      <rPr>
        <sz val="12"/>
        <rFont val="Times New Roman"/>
        <family val="1"/>
        <charset val="204"/>
      </rPr>
      <t xml:space="preserve">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
</t>
    </r>
  </si>
  <si>
    <t>Мероприятие"Благоустройство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области.</t>
  </si>
  <si>
    <r>
      <t xml:space="preserve">Основное мероприятие "Реализация проектов местных инициатив граждан"
</t>
    </r>
    <r>
      <rPr>
        <sz val="12"/>
        <rFont val="Times New Roman"/>
        <family val="1"/>
        <charset val="204"/>
      </rPr>
      <t xml:space="preserve">
</t>
    </r>
  </si>
  <si>
    <t>28 0 01 00000</t>
  </si>
  <si>
    <t>28 0 01 S4660</t>
  </si>
  <si>
    <t xml:space="preserve">Основное мероприятие. Уничтожение борщевика Сосновского химическими методами. </t>
  </si>
  <si>
    <t xml:space="preserve">Волховского муниципального района Ленинградской области </t>
  </si>
  <si>
    <t>Сумма по исполнительному листу , дело № А56-109269/2019 от 08.05.2020г. ООО" СиЭнергия"</t>
  </si>
  <si>
    <t>68 9 01 00580</t>
  </si>
  <si>
    <t>69 9 01 00580</t>
  </si>
  <si>
    <t>Разработка проектно-сметной документации по объекту строительство спортивной площадки</t>
  </si>
  <si>
    <t>310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</si>
  <si>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</si>
  <si>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13 1 01 60110</t>
  </si>
  <si>
    <t>68 9 01 00560</t>
  </si>
  <si>
    <t xml:space="preserve">Разработка схем водоснабжения и водоотведения МО " Кисельнинское СП"  </t>
  </si>
  <si>
    <t xml:space="preserve">Приобретение ёмкостей  для накопления  твердых коммунальных отходов </t>
  </si>
  <si>
    <t>Мероприятие: Оснащение мест (площадок) накопления твердых коммунальных отходов емкостями для накопления</t>
  </si>
  <si>
    <t>09 2 01 S4960</t>
  </si>
  <si>
    <t>1 05 00000 00 0000 000</t>
  </si>
  <si>
    <t>1 05 03 010 01 1000 110</t>
  </si>
  <si>
    <t>НАЛОГИ  НА СОВОКУПНЫЙ ДОХОД</t>
  </si>
  <si>
    <t>Единый селькохозяйственный налог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</si>
  <si>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</si>
  <si>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68 9 01 00605</t>
  </si>
  <si>
    <t>Расходы по судебным искам</t>
  </si>
  <si>
    <t>Возмещение расходов на юридичские услуги</t>
  </si>
  <si>
    <t>На поддержку мер по обеспечению сбалансированности бюджетов</t>
  </si>
  <si>
    <t>67 2 01 55490</t>
  </si>
  <si>
    <t>67 2 01 60300</t>
  </si>
  <si>
    <t>68 2 01 60300</t>
  </si>
  <si>
    <t>67 3 01 55490</t>
  </si>
  <si>
    <t>67 3 01 60300</t>
  </si>
  <si>
    <t>69 9 01 60450</t>
  </si>
  <si>
    <t>План                                    (тыс. руб.)</t>
  </si>
  <si>
    <t>Исполнено (тыс. руб.)</t>
  </si>
  <si>
    <t>%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</si>
  <si>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</si>
  <si>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</si>
  <si>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Бюджет всего (тыс. руб.)</t>
  </si>
  <si>
    <t>РАСПРЕДЕЛЕНИЕ
бюджетных ассигнований по целевым статьям
( 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за 2021 год</t>
  </si>
  <si>
    <t>Исполнено    (тысяч рублей)</t>
  </si>
  <si>
    <t xml:space="preserve">от         г.  №    </t>
  </si>
  <si>
    <t xml:space="preserve">от           №       </t>
  </si>
  <si>
    <t>от       №</t>
  </si>
  <si>
    <t xml:space="preserve">от   № </t>
  </si>
  <si>
    <t xml:space="preserve">от            г. № </t>
  </si>
  <si>
    <t xml:space="preserve"> решением Совета депутатов</t>
  </si>
  <si>
    <t xml:space="preserve"> №       от             г.</t>
  </si>
  <si>
    <t xml:space="preserve">Проект </t>
  </si>
  <si>
    <t>Проект</t>
  </si>
  <si>
    <t>на реализацию комплекса мероприятий по борьбе с борьщевиком Сосновского на территориях муниципальных образований</t>
  </si>
  <si>
    <t>на реализацию мероприятий  по обеспечению устойчивого функционирования объектов теплоснабжения на територии Ленинградской области (конкурсные)</t>
  </si>
  <si>
    <t>Показатели исполнения расходов по разделам и подразделам функциональной                                 классификации за 2022 год</t>
  </si>
  <si>
    <t>Непрограммные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</si>
  <si>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муниципального образования «Кисельнинское сельское поселение» Волховского муниципального района Ленинградской области в рамках непрограмных расходов органов местного самоуправления</t>
  </si>
  <si>
    <t xml:space="preserve">Комплекс процессных мероприятий </t>
  </si>
  <si>
    <t>11 4 01 00000</t>
  </si>
  <si>
    <t>Комплекс процессных мероприятий"обследование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</si>
  <si>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</si>
  <si>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11 4 01 00010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</si>
  <si>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</si>
  <si>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</si>
  <si>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</si>
  <si>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21 4 00 00000</t>
  </si>
  <si>
    <t>Комплекс процессных мероприятий  Предоставление мер социальной поддержки прочим категориям граждан»</t>
  </si>
  <si>
    <t>21 4 02 00000</t>
  </si>
  <si>
    <t>21 4 02 00300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</si>
  <si>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) в сети Интернет ,Осуществление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</t>
  </si>
  <si>
    <t>Иные закупки товаров,работ и услуг для обеспечения государственных (муниципальных)нужд</t>
  </si>
  <si>
    <t>Защита населения и территории от чрезвычайных ситуаций природного и техногенного характера, пожарная безопасность</t>
  </si>
  <si>
    <t>Непрограмные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</si>
  <si>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Муниципальная программа "Обеспечение мер безопасности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</si>
  <si>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</si>
  <si>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</si>
  <si>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</si>
  <si>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13 4 01 00000</t>
  </si>
  <si>
    <t>13 4 01 00060</t>
  </si>
  <si>
    <t>13 4 01 60110</t>
  </si>
  <si>
    <t>Коплексы процессных мероприятий</t>
  </si>
  <si>
    <t>Комплекс процессных мероприятий  "Содержание автомобильных дорог и дворовых территорий муниципального образования Кисельнинское сельского поселения"</t>
  </si>
  <si>
    <t>14 4 01 00090</t>
  </si>
  <si>
    <t>Комплексы процессных мероприятий</t>
  </si>
  <si>
    <t>23  4 00 00000</t>
  </si>
  <si>
    <t xml:space="preserve"> Комплекс процессных мероприятий "Реализация проектов местных инициатив граждан"
</t>
  </si>
  <si>
    <t>23 4 01 00000</t>
  </si>
  <si>
    <t>23 4 01 S4770</t>
  </si>
  <si>
    <t xml:space="preserve">Мероприятия для ликвидации   последствиц  обильного снегопада и снятию социльной напряженности </t>
  </si>
  <si>
    <t>68 9 01 60660</t>
  </si>
  <si>
    <t>68 9 01 60530</t>
  </si>
  <si>
    <t>11 4 00 00000</t>
  </si>
  <si>
    <t>Комплекс процессных мероприятий "Осуществление мероприятий органами местного самоуправления по обследованию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</si>
  <si>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</si>
  <si>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11 4 01 00020</t>
  </si>
  <si>
    <t>Взыскания по решению суда,дело №А56-44312/2019 от 25.06.2019 г. ООО"УК Кисельнинский ЖКХ"</t>
  </si>
  <si>
    <t>68 0  00 00000</t>
  </si>
  <si>
    <t>Проведение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</si>
  <si>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68 9 01 00370</t>
  </si>
  <si>
    <t>09 4 00 00000</t>
  </si>
  <si>
    <t>Комплекс процессных мероприятий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</si>
  <si>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09 4 01 00000</t>
  </si>
  <si>
    <t xml:space="preserve">На реализацию комплекса мероприятий по созданию мест площадок под контейнеры </t>
  </si>
  <si>
    <t>09 4 01 S4790</t>
  </si>
  <si>
    <t>09 4  01 S4790</t>
  </si>
  <si>
    <t>Комплекес процессных мероприятий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</si>
  <si>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15 4 01 00000</t>
  </si>
  <si>
    <t>Мероприятия в области коммунального хозяйства</t>
  </si>
  <si>
    <t>15 4 01 00160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</si>
  <si>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</si>
  <si>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15 4  01 00000</t>
  </si>
  <si>
    <t>На реализацию мероприятий по обеспечению устойчивого функционирования объектов теплоснабжения"</t>
  </si>
  <si>
    <t>15 4 01 S0160</t>
  </si>
  <si>
    <t>На реализацию мероприятий по обеспечению устойчивого функционирования объектов теплоснабжения на территории Волховского района</t>
  </si>
  <si>
    <t>68 9 01 60500</t>
  </si>
  <si>
    <t>68 9 01 60600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</si>
  <si>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муниципального образования «Кисельнинское сельское поселение» Волховского муниципального района Ленинградской области</t>
    </r>
  </si>
  <si>
    <t>19 4 00 00000</t>
  </si>
  <si>
    <t>19 4 01 00000</t>
  </si>
  <si>
    <t>19 4 01 00240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</si>
  <si>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</si>
  <si>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19 4 02 00000</t>
  </si>
  <si>
    <t>Содержание  и  благоустройство территории и  места массового отдыха населения (парка) в д.Кисельня"</t>
  </si>
  <si>
    <t>19 4 02 00310</t>
  </si>
  <si>
    <t>22 4 00 00000</t>
  </si>
  <si>
    <t xml:space="preserve">Комплекс процессных мероприятий "Уничтожение борщевика Сосновского химическими методами"           
</t>
  </si>
  <si>
    <t>22 4 01 00000</t>
  </si>
  <si>
    <t>22 4 01 S4310</t>
  </si>
  <si>
    <t xml:space="preserve">Муниципальная программа"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</si>
  <si>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28 4 00 00000</t>
  </si>
  <si>
    <t xml:space="preserve">
Комплекс процессных мероприятий "Мероприятия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</si>
  <si>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28 4 01 00000</t>
  </si>
  <si>
    <t>28 4 01 S4660</t>
  </si>
  <si>
    <t>Комплекс процессных мероприятий"Поддержка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</si>
  <si>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23 4 01 00350</t>
  </si>
  <si>
    <t>23 4 03 000000</t>
  </si>
  <si>
    <t>На реализацию комплекса мер по пропаганде семейных ценностей и поддержке молодых семей</t>
  </si>
  <si>
    <t>23 4 03 60270</t>
  </si>
  <si>
    <t>Муниципальная программа « Развитие культуры и физкультуры на территории муниципального образования «Кисельнинское сельское поселение» Волховского муниципального района Ленинградской области</t>
  </si>
  <si>
    <t>20 4 00 00000</t>
  </si>
  <si>
    <t>Комплекс процессных мероприятий. Предоставление муниципальным учреждениям  субсидии  в рамках муниципального задания</t>
  </si>
  <si>
    <t>20 4 01 00000</t>
  </si>
  <si>
    <t>20 4 01 00270</t>
  </si>
  <si>
    <t>На выплату зарплаты с начислениями</t>
  </si>
  <si>
    <t>20 4 01 60300</t>
  </si>
  <si>
    <t xml:space="preserve">Комплекс процессных мероприятий. Предоставление муниципальным учреждениям  субсидии  на иные цели </t>
  </si>
  <si>
    <t xml:space="preserve">Создание условий для реализации организациями культуры на ремонт учреждений </t>
  </si>
  <si>
    <t xml:space="preserve">Ремонт учреждений культуры </t>
  </si>
  <si>
    <t>20 4 02 00000</t>
  </si>
  <si>
    <t>20 4 02 00670</t>
  </si>
  <si>
    <t>Комплекс процессных мероприятий.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</si>
  <si>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20 4 03 00000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</si>
  <si>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</si>
  <si>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20 4 03 S0360</t>
  </si>
  <si>
    <t>Комплекс процессных мероприятий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</si>
  <si>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</si>
  <si>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</si>
  <si>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</si>
  <si>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 "Предоставление доплат к пенсии муниципальным служащим"</t>
  </si>
  <si>
    <t>21 4 01 00000</t>
  </si>
  <si>
    <t>Доплаты к пенсиям  муниципальным служащим</t>
  </si>
  <si>
    <t>21 4 01 00290</t>
  </si>
  <si>
    <t>Комплекс процессных мероприятий . 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</si>
  <si>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</si>
  <si>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20 4 02 00180</t>
  </si>
  <si>
    <t xml:space="preserve">Комплексы процессных мероприятий 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</si>
  <si>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</si>
  <si>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</si>
  <si>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На реализацию мероприятий по созданию мест площадок под контейнеры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</si>
  <si>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t>
  </si>
  <si>
    <t>Комплекс процессных мероприятий "Обследование технического состояния зданий и сооружений в муниципальном образовании "Кисельнинское сельское поселение" Волховского муниципального района Ленинградской области</t>
  </si>
  <si>
    <t>Обследование технического состояния зданий и сооружений в муниципальном образовании " Кисельнинское сельское поселение"</t>
  </si>
  <si>
    <t>Комплекс процессных мероприятий  "Техническая инвентаризация, учет и проведение кадастровых работ земельных участков в муниципальном образовании "Кисельнинское сельское поселение"</t>
  </si>
  <si>
    <t>11 4 02 00000</t>
  </si>
  <si>
    <t>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</si>
  <si>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11 4 02 00020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</si>
  <si>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</si>
  <si>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12 4 00 00000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</si>
  <si>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</si>
  <si>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расходы на организацию антикоррупционного образования и пропаганды, формирование нетерпимого отношения к коррупции</t>
  </si>
  <si>
    <t>Муниципальная программа "Обеспечение мер безопасности на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</si>
  <si>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</si>
  <si>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</si>
  <si>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</si>
  <si>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Муниципальная программа «Благоустройство территории муниципального образования Кисельнинское сельского поселения</t>
  </si>
  <si>
    <t>Комплекес процессных мероприятий "Мероприятия в области содержания мест захоронения"</t>
  </si>
  <si>
    <t>На содержания мест захоронения</t>
  </si>
  <si>
    <t>19 4 0200310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</si>
  <si>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</si>
  <si>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</si>
  <si>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Создание условий для реализации организациями культуры предоставляемых ими услуг</t>
  </si>
  <si>
    <t>Комплекес процессных мероприятий "Предоставление  муниципальным учреждениям субсидии  на иные цели</t>
  </si>
  <si>
    <t>Создание условий для реализации организациями культуры на ремонт учреждений культуры</t>
  </si>
  <si>
    <t>Комплекес процессных мероприятий Приобщение жителей муниципального образования "Кисельнинского сельского поселения" Волховского муниципального района Ленинградской области" к физической культуре</t>
  </si>
  <si>
    <t>Реализация мероприятий по физической культуре</t>
  </si>
  <si>
    <t xml:space="preserve">Физическая культура </t>
  </si>
  <si>
    <t xml:space="preserve">Комплекес процессных мероприятий. На обеспечение выплат стимулирующего характера работникам муниципальных учреждений культуры Ленинградской области </t>
  </si>
  <si>
    <t>Расходы на  выплаты стимулирующего характера работникам муниципальных учреждений культуры Ленинградской области муниципального образования "Кисельнинского сельского поселения" Волховского муниципального района Ленинградской области"</t>
  </si>
  <si>
    <t>20 4 03  S0360</t>
  </si>
  <si>
    <t>Муниципальная программа «Социальная поддержка отдельных категорий граждан на территории муниципального образования "Кисельнинского сельского поселения" Волховского муниципального района Ленинградской области»</t>
  </si>
  <si>
    <t>Комплекес процессных мероприятий"Предоставление доплат к пенсии муниципальны служащим"</t>
  </si>
  <si>
    <t>21 4  01 00000</t>
  </si>
  <si>
    <t>Доплаты к пенсиям  муниципальных служащих</t>
  </si>
  <si>
    <t>Публичные нормативные социальные выплаты гражданам</t>
  </si>
  <si>
    <t>Комплекес процессных мероприятий. Предоставление мер социальной поддержки прочим категориям граждан»</t>
  </si>
  <si>
    <t xml:space="preserve">Комплекес процессных мероприятий Уничтожение борщевика Сосновского химическими методами. </t>
  </si>
  <si>
    <t>На  мероприятия  по борьбе с борщевиком Сосновского на территориях муниципальных образований Ленинградской области</t>
  </si>
  <si>
    <t>23 4 00 00000</t>
  </si>
  <si>
    <t xml:space="preserve">Комплекес процессных мероприятий "Реализация проектов местных инициатив граждан"
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</si>
  <si>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</si>
  <si>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>23 4 02 00000</t>
  </si>
  <si>
    <t>23 4 02 00320</t>
  </si>
  <si>
    <t>Комплекес процессных мероприятий. Участие в молодежных форумах и молодежных массовых мероприятиях</t>
  </si>
  <si>
    <t>23 4 03 00000</t>
  </si>
  <si>
    <t>23 4 03 00350</t>
  </si>
  <si>
    <t>Муниципальная программа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</si>
  <si>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</si>
  <si>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</si>
  <si>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</si>
  <si>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69 9 01 51180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</si>
  <si>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</si>
  <si>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 xml:space="preserve">Прочие мероприятия по жилищому хозяйству 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</si>
  <si>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</si>
  <si>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Непрограммные расходы органов местного самоуправления  на териториимуниципального образования Кисельнинское сельского поселения</t>
  </si>
  <si>
    <t>Взыскания по решению суда,дело №А56-44312/2019 от 25.06.2019 г. ООО "УК Кисельнинский ЖКХ"</t>
  </si>
  <si>
    <t>Исполнение судебных актов</t>
  </si>
  <si>
    <t xml:space="preserve">Иные бюджетные ассигнования </t>
  </si>
  <si>
    <t xml:space="preserve">Наименование </t>
  </si>
  <si>
    <t>КФСР</t>
  </si>
  <si>
    <t>КЦСР</t>
  </si>
  <si>
    <t>КВР</t>
  </si>
  <si>
    <t>Исполнено</t>
  </si>
  <si>
    <t>Неиспользованные средства</t>
  </si>
  <si>
    <t>Дорожное хозяйство               ( дорожные фонды )</t>
  </si>
  <si>
    <t>5189,2</t>
  </si>
  <si>
    <t>5135,0</t>
  </si>
  <si>
    <t>244</t>
  </si>
  <si>
    <t>3584,0</t>
  </si>
  <si>
    <t>54,2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</si>
  <si>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Приобретение материалов  </t>
  </si>
  <si>
    <t>23401S4770</t>
  </si>
  <si>
    <t>1062,3</t>
  </si>
  <si>
    <t>100,00</t>
  </si>
  <si>
    <t>388,7</t>
  </si>
  <si>
    <t>Всего средства фонда в т.ч.</t>
  </si>
  <si>
    <t xml:space="preserve">Средства бюджета Ленинградской области </t>
  </si>
  <si>
    <t>934,8</t>
  </si>
  <si>
    <t>Средства бюджета МО Кисельнинское сельское поселение</t>
  </si>
  <si>
    <t>4254,4</t>
  </si>
  <si>
    <t>4200,2</t>
  </si>
  <si>
    <t>Непрограммные расходы органов местмуниципального образования «Кисельнинское сельское поселение» Волховского муниципального района Ленинградской области муниципального образования «Кисельнинское сельское поселение» Волховского муниципального района Ленинградской области</t>
  </si>
  <si>
    <t>Приложение № 6</t>
  </si>
  <si>
    <t>3638,3</t>
  </si>
  <si>
    <t>решением Совета депутатов  Кисельнинского сельского поселения</t>
  </si>
  <si>
    <t xml:space="preserve">ИСТОЧНИКИ
внутреннего финансирования дефицита
 бюджета Кисельнинского сельского поселения Волховского муниципального района Ленинградской области
за 2022 год.
</t>
  </si>
  <si>
    <t>Показатели исполнения доходов бюджета Кисельнинского сельского поселения за 2022 год</t>
  </si>
  <si>
    <t>решением Совета депутатов Кисельнинского сельского поселения</t>
  </si>
  <si>
    <t>Решением Совета депутатов Кисельнинского сельского поселения</t>
  </si>
  <si>
    <t>Показатели исполнения     расходов бюджета по ведомственной структуре расходов  Кисельнинского сельского поселения Волховского муниципального района   на 2022 год</t>
  </si>
  <si>
    <t xml:space="preserve">Показатели исполнения расходов бюджета Кисельнинского сельского поселения Волхоского  муниципального района по целевым статьям ( муниципальным программам и непрограмным направлениямдеятельности ), группам и подгруппамвидов расходов , а также по разделам и подразделам  классификации расходов бюджета за 2022 год. </t>
  </si>
  <si>
    <t>Кисельнинского сельского поселения</t>
  </si>
  <si>
    <t>Отчет об использовании средств дорожного фонда  бюджета Кисельнинского сельского поселения Волховского муниципального района за 2022год.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</si>
</sst>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?"/>
    <numFmt numFmtId="167" formatCode="#,##0.00&quot;р.&quot;"/>
  </numFmts>
  <fonts count="6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1" fillId="0" borderId="0"/>
    <xf numFmtId="0" fontId="25" fillId="0" borderId="0"/>
    <xf numFmtId="0" fontId="58" fillId="0" borderId="0"/>
    <xf numFmtId="0" fontId="56" fillId="0" borderId="0"/>
  </cellStyleXfs>
  <cellXfs count="660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/>
    <xf numFmtId="0" fontId="29" fillId="0" borderId="0" xfId="0" applyFont="1" applyBorder="1"/>
    <xf numFmtId="0" fontId="29" fillId="0" borderId="0" xfId="0" applyFont="1"/>
    <xf numFmtId="0" fontId="30" fillId="0" borderId="2" xfId="1" applyFont="1" applyBorder="1" applyAlignment="1">
      <alignment vertical="center"/>
    </xf>
    <xf numFmtId="0" fontId="23" fillId="0" borderId="0" xfId="0" applyFont="1" applyBorder="1"/>
    <xf numFmtId="0" fontId="23" fillId="0" borderId="0" xfId="0" applyFont="1"/>
    <xf numFmtId="0" fontId="28" fillId="0" borderId="3" xfId="0" applyFont="1" applyBorder="1"/>
    <xf numFmtId="0" fontId="28" fillId="0" borderId="0" xfId="0" applyFont="1" applyBorder="1"/>
    <xf numFmtId="0" fontId="28" fillId="0" borderId="0" xfId="0" applyFont="1"/>
    <xf numFmtId="0" fontId="27" fillId="0" borderId="4" xfId="0" applyFont="1" applyBorder="1"/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3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7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28" fillId="0" borderId="6" xfId="0" applyFont="1" applyBorder="1" applyAlignment="1">
      <alignment horizontal="left"/>
    </xf>
    <xf numFmtId="0" fontId="30" fillId="0" borderId="7" xfId="1" applyFont="1" applyBorder="1" applyAlignment="1">
      <alignment vertical="center" wrapText="1"/>
    </xf>
    <xf numFmtId="0" fontId="28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165" fontId="30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9" xfId="0" applyNumberFormat="1" applyFont="1" applyFill="1" applyBorder="1" applyAlignment="1">
      <alignment horizontal="center" vertical="top" wrapText="1"/>
    </xf>
    <xf numFmtId="164" fontId="19" fillId="0" borderId="9" xfId="0" applyNumberFormat="1" applyFont="1" applyFill="1" applyBorder="1" applyAlignment="1">
      <alignment horizontal="center" vertical="top"/>
    </xf>
    <xf numFmtId="164" fontId="19" fillId="0" borderId="9" xfId="1" applyNumberFormat="1" applyFont="1" applyFill="1" applyBorder="1" applyAlignment="1">
      <alignment horizontal="center" vertical="top"/>
    </xf>
    <xf numFmtId="164" fontId="20" fillId="0" borderId="9" xfId="1" applyNumberFormat="1" applyFont="1" applyFill="1" applyBorder="1" applyAlignment="1">
      <alignment horizontal="center" vertical="top"/>
    </xf>
    <xf numFmtId="164" fontId="16" fillId="0" borderId="9" xfId="0" applyNumberFormat="1" applyFont="1" applyFill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>
      <alignment horizontal="center" vertical="top"/>
    </xf>
    <xf numFmtId="164" fontId="20" fillId="0" borderId="9" xfId="0" applyNumberFormat="1" applyFont="1" applyFill="1" applyBorder="1" applyAlignment="1">
      <alignment horizontal="left" vertical="top" wrapText="1"/>
    </xf>
    <xf numFmtId="164" fontId="16" fillId="0" borderId="9" xfId="0" applyNumberFormat="1" applyFont="1" applyFill="1" applyBorder="1" applyAlignment="1">
      <alignment horizontal="center" vertical="top"/>
    </xf>
    <xf numFmtId="164" fontId="24" fillId="0" borderId="9" xfId="0" applyNumberFormat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>
      <alignment horizontal="center" vertical="top" wrapText="1"/>
    </xf>
    <xf numFmtId="164" fontId="24" fillId="0" borderId="9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22" fillId="0" borderId="9" xfId="0" applyNumberFormat="1" applyFont="1" applyFill="1" applyBorder="1" applyAlignment="1">
      <alignment horizontal="left" vertical="top" wrapText="1"/>
    </xf>
    <xf numFmtId="164" fontId="16" fillId="0" borderId="9" xfId="0" applyNumberFormat="1" applyFont="1" applyFill="1" applyBorder="1" applyAlignment="1">
      <alignment horizontal="left" vertical="top"/>
    </xf>
    <xf numFmtId="49" fontId="16" fillId="0" borderId="9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 vertical="top"/>
    </xf>
    <xf numFmtId="49" fontId="20" fillId="0" borderId="9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wrapText="1"/>
    </xf>
    <xf numFmtId="49" fontId="20" fillId="0" borderId="9" xfId="0" applyNumberFormat="1" applyFont="1" applyFill="1" applyBorder="1" applyAlignment="1">
      <alignment horizontal="left" vertical="top" wrapText="1"/>
    </xf>
    <xf numFmtId="49" fontId="19" fillId="0" borderId="9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20" fillId="0" borderId="9" xfId="0" applyFont="1" applyFill="1" applyBorder="1" applyAlignment="1">
      <alignment horizontal="center" vertical="top"/>
    </xf>
    <xf numFmtId="166" fontId="19" fillId="0" borderId="9" xfId="0" applyNumberFormat="1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 horizontal="left" vertical="justify" wrapText="1"/>
    </xf>
    <xf numFmtId="0" fontId="24" fillId="0" borderId="0" xfId="0" applyFont="1" applyFill="1"/>
    <xf numFmtId="49" fontId="20" fillId="0" borderId="9" xfId="1" applyNumberFormat="1" applyFont="1" applyFill="1" applyBorder="1" applyAlignment="1">
      <alignment horizontal="center" vertical="top" wrapText="1"/>
    </xf>
    <xf numFmtId="49" fontId="19" fillId="0" borderId="9" xfId="1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42" fillId="0" borderId="0" xfId="0" applyFont="1" applyFill="1"/>
    <xf numFmtId="0" fontId="42" fillId="0" borderId="1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vertical="top" wrapText="1"/>
    </xf>
    <xf numFmtId="0" fontId="42" fillId="0" borderId="1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vertical="top" wrapText="1"/>
    </xf>
    <xf numFmtId="164" fontId="42" fillId="0" borderId="9" xfId="0" applyNumberFormat="1" applyFont="1" applyFill="1" applyBorder="1" applyAlignment="1">
      <alignment horizontal="center" vertical="center"/>
    </xf>
    <xf numFmtId="0" fontId="42" fillId="0" borderId="19" xfId="0" applyNumberFormat="1" applyFont="1" applyFill="1" applyBorder="1" applyAlignment="1">
      <alignment vertical="top" wrapText="1"/>
    </xf>
    <xf numFmtId="0" fontId="42" fillId="0" borderId="0" xfId="0" applyFont="1" applyFill="1" applyBorder="1"/>
    <xf numFmtId="0" fontId="46" fillId="0" borderId="1" xfId="0" applyFont="1" applyFill="1" applyBorder="1" applyAlignment="1">
      <alignment horizontal="left" vertical="center"/>
    </xf>
    <xf numFmtId="0" fontId="23" fillId="0" borderId="19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4" fontId="42" fillId="0" borderId="0" xfId="0" applyNumberFormat="1" applyFont="1" applyFill="1"/>
    <xf numFmtId="0" fontId="43" fillId="0" borderId="1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164" fontId="24" fillId="0" borderId="9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/>
    <xf numFmtId="0" fontId="42" fillId="0" borderId="21" xfId="0" applyFont="1" applyFill="1" applyBorder="1" applyAlignment="1">
      <alignment vertical="top" wrapText="1"/>
    </xf>
    <xf numFmtId="164" fontId="42" fillId="0" borderId="0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justify" vertical="center" wrapText="1"/>
    </xf>
    <xf numFmtId="0" fontId="42" fillId="0" borderId="24" xfId="0" applyFont="1" applyFill="1" applyBorder="1" applyAlignment="1">
      <alignment horizontal="left" vertical="center" wrapText="1"/>
    </xf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/>
    <xf numFmtId="164" fontId="8" fillId="2" borderId="9" xfId="0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10" fillId="2" borderId="9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/>
    </xf>
    <xf numFmtId="164" fontId="14" fillId="2" borderId="9" xfId="0" applyNumberFormat="1" applyFont="1" applyFill="1" applyBorder="1"/>
    <xf numFmtId="164" fontId="14" fillId="2" borderId="9" xfId="0" applyNumberFormat="1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164" fontId="41" fillId="2" borderId="9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left" wrapText="1"/>
    </xf>
    <xf numFmtId="164" fontId="38" fillId="2" borderId="9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wrapText="1"/>
    </xf>
    <xf numFmtId="164" fontId="5" fillId="2" borderId="9" xfId="0" applyNumberFormat="1" applyFont="1" applyFill="1" applyBorder="1" applyAlignment="1">
      <alignment wrapText="1"/>
    </xf>
    <xf numFmtId="164" fontId="12" fillId="2" borderId="9" xfId="0" applyNumberFormat="1" applyFont="1" applyFill="1" applyBorder="1" applyAlignment="1">
      <alignment wrapText="1"/>
    </xf>
    <xf numFmtId="164" fontId="5" fillId="2" borderId="9" xfId="0" applyNumberFormat="1" applyFont="1" applyFill="1" applyBorder="1"/>
    <xf numFmtId="164" fontId="7" fillId="2" borderId="9" xfId="0" applyNumberFormat="1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left"/>
    </xf>
    <xf numFmtId="164" fontId="39" fillId="2" borderId="9" xfId="0" applyNumberFormat="1" applyFont="1" applyFill="1" applyBorder="1" applyAlignment="1">
      <alignment horizontal="center"/>
    </xf>
    <xf numFmtId="164" fontId="40" fillId="2" borderId="9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/>
    </xf>
    <xf numFmtId="49" fontId="37" fillId="2" borderId="9" xfId="0" applyNumberFormat="1" applyFont="1" applyFill="1" applyBorder="1" applyAlignment="1">
      <alignment horizontal="center"/>
    </xf>
    <xf numFmtId="49" fontId="37" fillId="2" borderId="9" xfId="0" applyNumberFormat="1" applyFont="1" applyFill="1" applyBorder="1" applyAlignment="1">
      <alignment horizontal="center" wrapText="1"/>
    </xf>
    <xf numFmtId="164" fontId="38" fillId="2" borderId="9" xfId="0" applyNumberFormat="1" applyFont="1" applyFill="1" applyBorder="1"/>
    <xf numFmtId="0" fontId="28" fillId="0" borderId="0" xfId="0" applyFont="1" applyFill="1"/>
    <xf numFmtId="0" fontId="0" fillId="0" borderId="0" xfId="0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49" fontId="24" fillId="0" borderId="9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/>
    <xf numFmtId="49" fontId="20" fillId="4" borderId="9" xfId="0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horizontal="center" vertical="top" wrapText="1"/>
    </xf>
    <xf numFmtId="164" fontId="20" fillId="4" borderId="9" xfId="1" applyNumberFormat="1" applyFont="1" applyFill="1" applyBorder="1" applyAlignment="1">
      <alignment horizontal="center" vertical="top"/>
    </xf>
    <xf numFmtId="164" fontId="20" fillId="4" borderId="9" xfId="1" applyNumberFormat="1" applyFont="1" applyFill="1" applyBorder="1" applyAlignment="1">
      <alignment horizontal="justify" vertical="center" wrapText="1"/>
    </xf>
    <xf numFmtId="164" fontId="20" fillId="4" borderId="9" xfId="1" applyNumberFormat="1" applyFont="1" applyFill="1" applyBorder="1" applyAlignment="1">
      <alignment horizontal="center" vertical="top" wrapText="1"/>
    </xf>
    <xf numFmtId="164" fontId="16" fillId="4" borderId="9" xfId="0" applyNumberFormat="1" applyFont="1" applyFill="1" applyBorder="1" applyAlignment="1">
      <alignment horizontal="left" wrapText="1"/>
    </xf>
    <xf numFmtId="164" fontId="20" fillId="4" borderId="9" xfId="0" applyNumberFormat="1" applyFont="1" applyFill="1" applyBorder="1" applyAlignment="1">
      <alignment horizontal="center" vertical="top"/>
    </xf>
    <xf numFmtId="164" fontId="19" fillId="4" borderId="9" xfId="0" applyNumberFormat="1" applyFont="1" applyFill="1" applyBorder="1" applyAlignment="1">
      <alignment horizontal="center" vertical="top"/>
    </xf>
    <xf numFmtId="164" fontId="16" fillId="4" borderId="9" xfId="0" applyNumberFormat="1" applyFont="1" applyFill="1" applyBorder="1" applyAlignment="1">
      <alignment horizontal="center" vertical="top"/>
    </xf>
    <xf numFmtId="49" fontId="19" fillId="4" borderId="9" xfId="0" applyNumberFormat="1" applyFont="1" applyFill="1" applyBorder="1" applyAlignment="1">
      <alignment horizontal="center" vertical="top" wrapText="1"/>
    </xf>
    <xf numFmtId="49" fontId="20" fillId="4" borderId="9" xfId="1" applyNumberFormat="1" applyFont="1" applyFill="1" applyBorder="1" applyAlignment="1">
      <alignment horizontal="center" vertical="top" wrapText="1"/>
    </xf>
    <xf numFmtId="49" fontId="16" fillId="4" borderId="9" xfId="0" applyNumberFormat="1" applyFont="1" applyFill="1" applyBorder="1" applyAlignment="1">
      <alignment horizontal="center" vertical="top"/>
    </xf>
    <xf numFmtId="164" fontId="20" fillId="4" borderId="9" xfId="0" applyNumberFormat="1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horizontal="left" wrapText="1"/>
    </xf>
    <xf numFmtId="164" fontId="19" fillId="4" borderId="9" xfId="1" applyNumberFormat="1" applyFont="1" applyFill="1" applyBorder="1" applyAlignment="1">
      <alignment horizontal="center" vertical="top" wrapText="1"/>
    </xf>
    <xf numFmtId="165" fontId="34" fillId="4" borderId="9" xfId="0" applyNumberFormat="1" applyFont="1" applyFill="1" applyBorder="1" applyAlignment="1">
      <alignment horizontal="center" vertical="top"/>
    </xf>
    <xf numFmtId="164" fontId="24" fillId="4" borderId="9" xfId="0" applyNumberFormat="1" applyFont="1" applyFill="1" applyBorder="1" applyAlignment="1">
      <alignment horizontal="left" wrapText="1"/>
    </xf>
    <xf numFmtId="164" fontId="19" fillId="5" borderId="9" xfId="0" applyNumberFormat="1" applyFont="1" applyFill="1" applyBorder="1" applyAlignment="1">
      <alignment horizontal="center" vertical="top" wrapText="1"/>
    </xf>
    <xf numFmtId="164" fontId="19" fillId="5" borderId="9" xfId="0" applyNumberFormat="1" applyFont="1" applyFill="1" applyBorder="1" applyAlignment="1">
      <alignment horizontal="center" vertical="top"/>
    </xf>
    <xf numFmtId="164" fontId="20" fillId="5" borderId="9" xfId="0" applyNumberFormat="1" applyFont="1" applyFill="1" applyBorder="1" applyAlignment="1">
      <alignment horizontal="center" vertical="top" wrapText="1"/>
    </xf>
    <xf numFmtId="164" fontId="20" fillId="5" borderId="9" xfId="0" applyNumberFormat="1" applyFont="1" applyFill="1" applyBorder="1" applyAlignment="1">
      <alignment horizontal="center" vertical="top"/>
    </xf>
    <xf numFmtId="164" fontId="19" fillId="4" borderId="9" xfId="0" applyNumberFormat="1" applyFont="1" applyFill="1" applyBorder="1" applyAlignment="1">
      <alignment horizontal="center" vertical="top" wrapText="1"/>
    </xf>
    <xf numFmtId="164" fontId="16" fillId="4" borderId="9" xfId="0" applyNumberFormat="1" applyFont="1" applyFill="1" applyBorder="1" applyAlignment="1">
      <alignment wrapText="1"/>
    </xf>
    <xf numFmtId="164" fontId="19" fillId="4" borderId="9" xfId="1" applyNumberFormat="1" applyFont="1" applyFill="1" applyBorder="1" applyAlignment="1">
      <alignment horizontal="center" vertical="center" wrapText="1"/>
    </xf>
    <xf numFmtId="164" fontId="19" fillId="4" borderId="9" xfId="0" applyNumberFormat="1" applyFont="1" applyFill="1" applyBorder="1" applyAlignment="1">
      <alignment horizontal="center" vertical="center" wrapText="1"/>
    </xf>
    <xf numFmtId="164" fontId="19" fillId="4" borderId="9" xfId="0" applyNumberFormat="1" applyFont="1" applyFill="1" applyBorder="1" applyAlignment="1">
      <alignment horizontal="center" vertical="center"/>
    </xf>
    <xf numFmtId="164" fontId="20" fillId="4" borderId="9" xfId="0" applyNumberFormat="1" applyFont="1" applyFill="1" applyBorder="1" applyAlignment="1">
      <alignment horizontal="center" vertical="center"/>
    </xf>
    <xf numFmtId="164" fontId="16" fillId="4" borderId="9" xfId="0" applyNumberFormat="1" applyFont="1" applyFill="1" applyBorder="1" applyAlignment="1">
      <alignment horizontal="center" vertical="center"/>
    </xf>
    <xf numFmtId="164" fontId="24" fillId="4" borderId="9" xfId="0" applyNumberFormat="1" applyFont="1" applyFill="1" applyBorder="1" applyAlignment="1">
      <alignment horizontal="center" vertical="top"/>
    </xf>
    <xf numFmtId="164" fontId="24" fillId="4" borderId="9" xfId="0" applyNumberFormat="1" applyFont="1" applyFill="1" applyBorder="1" applyAlignment="1">
      <alignment wrapText="1"/>
    </xf>
    <xf numFmtId="164" fontId="20" fillId="4" borderId="9" xfId="0" applyNumberFormat="1" applyFont="1" applyFill="1" applyBorder="1" applyAlignment="1">
      <alignment horizontal="left" vertical="top" wrapText="1"/>
    </xf>
    <xf numFmtId="164" fontId="19" fillId="4" borderId="9" xfId="0" applyNumberFormat="1" applyFont="1" applyFill="1" applyBorder="1" applyAlignment="1">
      <alignment horizontal="left" vertical="top" wrapText="1"/>
    </xf>
    <xf numFmtId="49" fontId="24" fillId="4" borderId="9" xfId="0" applyNumberFormat="1" applyFont="1" applyFill="1" applyBorder="1" applyAlignment="1">
      <alignment horizontal="center" vertical="top"/>
    </xf>
    <xf numFmtId="164" fontId="24" fillId="4" borderId="9" xfId="0" applyNumberFormat="1" applyFont="1" applyFill="1" applyBorder="1" applyAlignment="1">
      <alignment horizontal="center" vertical="center"/>
    </xf>
    <xf numFmtId="49" fontId="19" fillId="4" borderId="9" xfId="0" applyNumberFormat="1" applyFont="1" applyFill="1" applyBorder="1" applyAlignment="1">
      <alignment horizontal="left" vertical="top" wrapText="1"/>
    </xf>
    <xf numFmtId="49" fontId="20" fillId="4" borderId="9" xfId="0" applyNumberFormat="1" applyFont="1" applyFill="1" applyBorder="1" applyAlignment="1">
      <alignment horizontal="left" vertical="top" wrapText="1"/>
    </xf>
    <xf numFmtId="164" fontId="16" fillId="3" borderId="9" xfId="0" applyNumberFormat="1" applyFont="1" applyFill="1" applyBorder="1" applyAlignment="1">
      <alignment horizontal="center" vertical="top"/>
    </xf>
    <xf numFmtId="164" fontId="20" fillId="3" borderId="9" xfId="1" applyNumberFormat="1" applyFont="1" applyFill="1" applyBorder="1" applyAlignment="1">
      <alignment horizontal="center" vertical="top" wrapText="1"/>
    </xf>
    <xf numFmtId="164" fontId="16" fillId="4" borderId="9" xfId="0" applyNumberFormat="1" applyFont="1" applyFill="1" applyBorder="1" applyAlignment="1">
      <alignment vertical="center" wrapText="1"/>
    </xf>
    <xf numFmtId="164" fontId="16" fillId="4" borderId="9" xfId="0" applyNumberFormat="1" applyFont="1" applyFill="1" applyBorder="1" applyAlignment="1">
      <alignment horizontal="left" vertical="center" wrapText="1"/>
    </xf>
    <xf numFmtId="164" fontId="24" fillId="3" borderId="9" xfId="0" applyNumberFormat="1" applyFont="1" applyFill="1" applyBorder="1" applyAlignment="1">
      <alignment horizontal="center" vertical="top"/>
    </xf>
    <xf numFmtId="164" fontId="19" fillId="3" borderId="9" xfId="0" applyNumberFormat="1" applyFont="1" applyFill="1" applyBorder="1" applyAlignment="1">
      <alignment horizontal="center" vertical="top" wrapText="1"/>
    </xf>
    <xf numFmtId="0" fontId="34" fillId="3" borderId="9" xfId="0" applyFont="1" applyFill="1" applyBorder="1" applyAlignment="1">
      <alignment vertical="top"/>
    </xf>
    <xf numFmtId="49" fontId="16" fillId="3" borderId="9" xfId="0" applyNumberFormat="1" applyFont="1" applyFill="1" applyBorder="1" applyAlignment="1">
      <alignment horizontal="center" vertical="top"/>
    </xf>
    <xf numFmtId="164" fontId="16" fillId="5" borderId="9" xfId="0" applyNumberFormat="1" applyFont="1" applyFill="1" applyBorder="1" applyAlignment="1">
      <alignment horizontal="left" wrapText="1"/>
    </xf>
    <xf numFmtId="164" fontId="20" fillId="5" borderId="9" xfId="1" applyNumberFormat="1" applyFont="1" applyFill="1" applyBorder="1" applyAlignment="1">
      <alignment horizontal="center" vertical="top" wrapText="1"/>
    </xf>
    <xf numFmtId="49" fontId="16" fillId="5" borderId="9" xfId="0" applyNumberFormat="1" applyFont="1" applyFill="1" applyBorder="1" applyAlignment="1">
      <alignment horizontal="center" vertical="top"/>
    </xf>
    <xf numFmtId="164" fontId="24" fillId="5" borderId="9" xfId="0" applyNumberFormat="1" applyFont="1" applyFill="1" applyBorder="1" applyAlignment="1">
      <alignment horizontal="center" vertical="top"/>
    </xf>
    <xf numFmtId="164" fontId="16" fillId="5" borderId="9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164" fontId="19" fillId="6" borderId="9" xfId="0" applyNumberFormat="1" applyFont="1" applyFill="1" applyBorder="1" applyAlignment="1">
      <alignment horizontal="center" vertical="top"/>
    </xf>
    <xf numFmtId="164" fontId="24" fillId="5" borderId="9" xfId="0" applyNumberFormat="1" applyFont="1" applyFill="1" applyBorder="1" applyAlignment="1">
      <alignment horizontal="center" vertical="center"/>
    </xf>
    <xf numFmtId="164" fontId="19" fillId="6" borderId="9" xfId="0" applyNumberFormat="1" applyFont="1" applyFill="1" applyBorder="1" applyAlignment="1">
      <alignment horizontal="center" vertical="top" wrapText="1"/>
    </xf>
    <xf numFmtId="164" fontId="19" fillId="0" borderId="9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24" fillId="4" borderId="9" xfId="0" applyNumberFormat="1" applyFont="1" applyFill="1" applyBorder="1" applyAlignment="1">
      <alignment horizontal="left" vertical="justify" wrapText="1"/>
    </xf>
    <xf numFmtId="0" fontId="24" fillId="4" borderId="9" xfId="0" applyFont="1" applyFill="1" applyBorder="1" applyAlignment="1">
      <alignment horizontal="left" wrapText="1"/>
    </xf>
    <xf numFmtId="165" fontId="19" fillId="4" borderId="9" xfId="0" applyNumberFormat="1" applyFont="1" applyFill="1" applyBorder="1" applyAlignment="1">
      <alignment horizontal="center" vertical="top"/>
    </xf>
    <xf numFmtId="164" fontId="16" fillId="4" borderId="9" xfId="0" applyNumberFormat="1" applyFont="1" applyFill="1" applyBorder="1" applyAlignment="1">
      <alignment horizontal="center"/>
    </xf>
    <xf numFmtId="164" fontId="24" fillId="4" borderId="9" xfId="0" applyNumberFormat="1" applyFont="1" applyFill="1" applyBorder="1" applyAlignment="1">
      <alignment horizontal="center"/>
    </xf>
    <xf numFmtId="0" fontId="35" fillId="4" borderId="9" xfId="0" applyFont="1" applyFill="1" applyBorder="1" applyAlignment="1">
      <alignment wrapText="1"/>
    </xf>
    <xf numFmtId="0" fontId="34" fillId="4" borderId="9" xfId="0" applyFont="1" applyFill="1" applyBorder="1" applyAlignment="1">
      <alignment vertical="top"/>
    </xf>
    <xf numFmtId="0" fontId="34" fillId="4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 vertical="top"/>
    </xf>
    <xf numFmtId="164" fontId="19" fillId="4" borderId="9" xfId="1" applyNumberFormat="1" applyFont="1" applyFill="1" applyBorder="1" applyAlignment="1">
      <alignment horizontal="justify" vertical="center" wrapText="1"/>
    </xf>
    <xf numFmtId="164" fontId="19" fillId="4" borderId="9" xfId="1" applyNumberFormat="1" applyFont="1" applyFill="1" applyBorder="1" applyAlignment="1">
      <alignment horizontal="center" vertical="top"/>
    </xf>
    <xf numFmtId="2" fontId="26" fillId="4" borderId="9" xfId="0" applyNumberFormat="1" applyFont="1" applyFill="1" applyBorder="1" applyAlignment="1">
      <alignment horizontal="center" vertical="center"/>
    </xf>
    <xf numFmtId="164" fontId="16" fillId="4" borderId="9" xfId="0" applyNumberFormat="1" applyFont="1" applyFill="1" applyBorder="1" applyAlignment="1">
      <alignment horizontal="left" vertical="justify" wrapText="1"/>
    </xf>
    <xf numFmtId="164" fontId="23" fillId="4" borderId="9" xfId="0" applyNumberFormat="1" applyFont="1" applyFill="1" applyBorder="1" applyAlignment="1">
      <alignment horizontal="left" wrapText="1"/>
    </xf>
    <xf numFmtId="164" fontId="24" fillId="6" borderId="9" xfId="0" applyNumberFormat="1" applyFont="1" applyFill="1" applyBorder="1" applyAlignment="1">
      <alignment horizontal="left" wrapText="1"/>
    </xf>
    <xf numFmtId="164" fontId="19" fillId="6" borderId="9" xfId="1" applyNumberFormat="1" applyFont="1" applyFill="1" applyBorder="1" applyAlignment="1">
      <alignment horizontal="center" vertical="top" wrapText="1"/>
    </xf>
    <xf numFmtId="49" fontId="24" fillId="6" borderId="9" xfId="0" applyNumberFormat="1" applyFont="1" applyFill="1" applyBorder="1" applyAlignment="1">
      <alignment horizontal="center" vertical="top"/>
    </xf>
    <xf numFmtId="164" fontId="16" fillId="6" borderId="9" xfId="0" applyNumberFormat="1" applyFont="1" applyFill="1" applyBorder="1" applyAlignment="1">
      <alignment horizontal="left" wrapText="1"/>
    </xf>
    <xf numFmtId="164" fontId="20" fillId="6" borderId="9" xfId="1" applyNumberFormat="1" applyFont="1" applyFill="1" applyBorder="1" applyAlignment="1">
      <alignment horizontal="center" vertical="top" wrapText="1"/>
    </xf>
    <xf numFmtId="164" fontId="20" fillId="6" borderId="9" xfId="0" applyNumberFormat="1" applyFont="1" applyFill="1" applyBorder="1" applyAlignment="1">
      <alignment horizontal="center" vertical="top" wrapText="1"/>
    </xf>
    <xf numFmtId="49" fontId="16" fillId="6" borderId="9" xfId="0" applyNumberFormat="1" applyFont="1" applyFill="1" applyBorder="1" applyAlignment="1">
      <alignment horizontal="center" vertical="top"/>
    </xf>
    <xf numFmtId="164" fontId="20" fillId="6" borderId="9" xfId="0" applyNumberFormat="1" applyFont="1" applyFill="1" applyBorder="1" applyAlignment="1">
      <alignment horizontal="center" vertical="top"/>
    </xf>
    <xf numFmtId="0" fontId="34" fillId="4" borderId="9" xfId="0" applyFont="1" applyFill="1" applyBorder="1" applyAlignment="1">
      <alignment vertical="center" wrapText="1"/>
    </xf>
    <xf numFmtId="49" fontId="24" fillId="4" borderId="9" xfId="0" applyNumberFormat="1" applyFont="1" applyFill="1" applyBorder="1" applyAlignment="1">
      <alignment horizontal="center" vertical="center"/>
    </xf>
    <xf numFmtId="164" fontId="22" fillId="4" borderId="9" xfId="0" applyNumberFormat="1" applyFont="1" applyFill="1" applyBorder="1" applyAlignment="1">
      <alignment horizontal="left" vertical="top" wrapText="1"/>
    </xf>
    <xf numFmtId="164" fontId="20" fillId="4" borderId="9" xfId="0" applyNumberFormat="1" applyFont="1" applyFill="1" applyBorder="1" applyAlignment="1">
      <alignment horizontal="left" vertical="center" wrapText="1"/>
    </xf>
    <xf numFmtId="0" fontId="49" fillId="5" borderId="9" xfId="0" applyFont="1" applyFill="1" applyBorder="1" applyAlignment="1">
      <alignment wrapText="1"/>
    </xf>
    <xf numFmtId="164" fontId="19" fillId="5" borderId="9" xfId="1" applyNumberFormat="1" applyFont="1" applyFill="1" applyBorder="1" applyAlignment="1">
      <alignment horizontal="center" vertical="top" wrapText="1"/>
    </xf>
    <xf numFmtId="49" fontId="24" fillId="5" borderId="9" xfId="0" applyNumberFormat="1" applyFont="1" applyFill="1" applyBorder="1" applyAlignment="1">
      <alignment horizontal="center" vertical="top"/>
    </xf>
    <xf numFmtId="164" fontId="16" fillId="7" borderId="0" xfId="0" applyNumberFormat="1" applyFont="1" applyFill="1"/>
    <xf numFmtId="164" fontId="24" fillId="4" borderId="9" xfId="0" applyNumberFormat="1" applyFont="1" applyFill="1" applyBorder="1" applyAlignment="1">
      <alignment horizontal="center" vertical="top" wrapText="1"/>
    </xf>
    <xf numFmtId="164" fontId="16" fillId="4" borderId="9" xfId="0" applyNumberFormat="1" applyFont="1" applyFill="1" applyBorder="1" applyAlignment="1">
      <alignment horizontal="center" vertical="top" wrapText="1"/>
    </xf>
    <xf numFmtId="164" fontId="24" fillId="5" borderId="9" xfId="0" applyNumberFormat="1" applyFont="1" applyFill="1" applyBorder="1" applyAlignment="1">
      <alignment horizontal="left" wrapText="1"/>
    </xf>
    <xf numFmtId="164" fontId="19" fillId="5" borderId="11" xfId="0" applyNumberFormat="1" applyFont="1" applyFill="1" applyBorder="1" applyAlignment="1">
      <alignment horizontal="center" vertical="top" wrapText="1"/>
    </xf>
    <xf numFmtId="164" fontId="16" fillId="5" borderId="9" xfId="0" applyNumberFormat="1" applyFont="1" applyFill="1" applyBorder="1" applyAlignment="1">
      <alignment wrapText="1"/>
    </xf>
    <xf numFmtId="164" fontId="20" fillId="5" borderId="11" xfId="0" applyNumberFormat="1" applyFont="1" applyFill="1" applyBorder="1" applyAlignment="1">
      <alignment horizontal="center" vertical="top" wrapText="1"/>
    </xf>
    <xf numFmtId="2" fontId="43" fillId="4" borderId="9" xfId="0" applyNumberFormat="1" applyFont="1" applyFill="1" applyBorder="1" applyAlignment="1">
      <alignment horizontal="center" vertical="center"/>
    </xf>
    <xf numFmtId="164" fontId="16" fillId="3" borderId="9" xfId="0" applyNumberFormat="1" applyFont="1" applyFill="1" applyBorder="1" applyAlignment="1">
      <alignment horizontal="left" wrapText="1"/>
    </xf>
    <xf numFmtId="164" fontId="19" fillId="5" borderId="9" xfId="0" applyNumberFormat="1" applyFont="1" applyFill="1" applyBorder="1" applyAlignment="1">
      <alignment horizontal="left" vertical="top" wrapText="1"/>
    </xf>
    <xf numFmtId="164" fontId="24" fillId="5" borderId="9" xfId="0" applyNumberFormat="1" applyFont="1" applyFill="1" applyBorder="1" applyAlignment="1">
      <alignment wrapText="1"/>
    </xf>
    <xf numFmtId="164" fontId="19" fillId="5" borderId="9" xfId="0" applyNumberFormat="1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top"/>
    </xf>
    <xf numFmtId="164" fontId="35" fillId="4" borderId="9" xfId="0" applyNumberFormat="1" applyFont="1" applyFill="1" applyBorder="1" applyAlignment="1">
      <alignment horizontal="left" vertical="center" wrapText="1"/>
    </xf>
    <xf numFmtId="164" fontId="16" fillId="4" borderId="9" xfId="0" applyNumberFormat="1" applyFont="1" applyFill="1" applyBorder="1" applyAlignment="1">
      <alignment horizontal="left" vertical="top"/>
    </xf>
    <xf numFmtId="164" fontId="22" fillId="4" borderId="9" xfId="1" applyNumberFormat="1" applyFont="1" applyFill="1" applyBorder="1" applyAlignment="1">
      <alignment horizontal="justify" vertical="center" wrapText="1"/>
    </xf>
    <xf numFmtId="0" fontId="50" fillId="5" borderId="9" xfId="0" applyFont="1" applyFill="1" applyBorder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0" fontId="51" fillId="5" borderId="9" xfId="0" applyFont="1" applyFill="1" applyBorder="1" applyAlignment="1">
      <alignment wrapText="1"/>
    </xf>
    <xf numFmtId="165" fontId="24" fillId="0" borderId="9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52" fillId="0" borderId="0" xfId="0" applyNumberFormat="1" applyFont="1" applyFill="1"/>
    <xf numFmtId="165" fontId="16" fillId="0" borderId="9" xfId="0" applyNumberFormat="1" applyFont="1" applyFill="1" applyBorder="1" applyAlignment="1">
      <alignment horizontal="center"/>
    </xf>
    <xf numFmtId="49" fontId="29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vertical="center"/>
    </xf>
    <xf numFmtId="49" fontId="24" fillId="0" borderId="9" xfId="0" applyNumberFormat="1" applyFont="1" applyFill="1" applyBorder="1" applyAlignment="1">
      <alignment horizontal="center" vertical="center"/>
    </xf>
    <xf numFmtId="165" fontId="24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65" fontId="43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165" fontId="31" fillId="0" borderId="9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left" vertical="top" wrapText="1"/>
    </xf>
    <xf numFmtId="164" fontId="16" fillId="0" borderId="9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top" wrapText="1"/>
    </xf>
    <xf numFmtId="49" fontId="20" fillId="0" borderId="9" xfId="1" applyNumberFormat="1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horizontal="left" vertical="top" wrapText="1"/>
    </xf>
    <xf numFmtId="0" fontId="42" fillId="0" borderId="0" xfId="0" applyFont="1" applyFill="1" applyAlignment="1"/>
    <xf numFmtId="0" fontId="42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right" vertical="top"/>
    </xf>
    <xf numFmtId="164" fontId="20" fillId="0" borderId="1" xfId="0" applyNumberFormat="1" applyFont="1" applyFill="1" applyBorder="1" applyAlignment="1">
      <alignment horizontal="center" vertical="top" wrapText="1"/>
    </xf>
    <xf numFmtId="167" fontId="20" fillId="0" borderId="9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 shrinkToFit="1"/>
    </xf>
    <xf numFmtId="0" fontId="24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49" fontId="54" fillId="0" borderId="9" xfId="0" applyNumberFormat="1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4" fontId="20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/>
    <xf numFmtId="49" fontId="49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top" wrapText="1"/>
    </xf>
    <xf numFmtId="164" fontId="53" fillId="0" borderId="0" xfId="0" applyNumberFormat="1" applyFont="1" applyFill="1"/>
    <xf numFmtId="0" fontId="29" fillId="0" borderId="9" xfId="0" applyFont="1" applyFill="1" applyBorder="1" applyAlignment="1">
      <alignment vertical="top" wrapText="1"/>
    </xf>
    <xf numFmtId="0" fontId="29" fillId="0" borderId="18" xfId="0" applyFont="1" applyFill="1" applyBorder="1" applyAlignment="1">
      <alignment horizontal="left" vertical="center" wrapText="1"/>
    </xf>
    <xf numFmtId="164" fontId="16" fillId="0" borderId="0" xfId="0" applyNumberFormat="1" applyFont="1" applyFill="1" applyAlignment="1">
      <alignment horizontal="center"/>
    </xf>
    <xf numFmtId="164" fontId="16" fillId="0" borderId="9" xfId="0" applyNumberFormat="1" applyFont="1" applyFill="1" applyBorder="1" applyAlignment="1">
      <alignment horizontal="center" wrapText="1"/>
    </xf>
    <xf numFmtId="164" fontId="24" fillId="0" borderId="9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left" vertical="top"/>
    </xf>
    <xf numFmtId="0" fontId="45" fillId="0" borderId="0" xfId="0" applyFont="1" applyFill="1"/>
    <xf numFmtId="0" fontId="31" fillId="0" borderId="0" xfId="0" applyFont="1" applyFill="1"/>
    <xf numFmtId="164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left" vertical="top"/>
    </xf>
    <xf numFmtId="49" fontId="26" fillId="0" borderId="9" xfId="0" applyNumberFormat="1" applyFont="1" applyFill="1" applyBorder="1" applyAlignment="1">
      <alignment horizontal="center"/>
    </xf>
    <xf numFmtId="49" fontId="49" fillId="0" borderId="9" xfId="0" applyNumberFormat="1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top" wrapText="1"/>
    </xf>
    <xf numFmtId="164" fontId="20" fillId="0" borderId="43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42" fillId="0" borderId="0" xfId="0" applyFont="1" applyFill="1" applyAlignment="1">
      <alignment horizontal="center"/>
    </xf>
    <xf numFmtId="49" fontId="56" fillId="0" borderId="9" xfId="0" applyNumberFormat="1" applyFont="1" applyFill="1" applyBorder="1" applyAlignment="1">
      <alignment vertical="top" wrapText="1"/>
    </xf>
    <xf numFmtId="0" fontId="43" fillId="0" borderId="12" xfId="0" applyFont="1" applyFill="1" applyBorder="1"/>
    <xf numFmtId="0" fontId="24" fillId="0" borderId="22" xfId="0" applyFont="1" applyFill="1" applyBorder="1"/>
    <xf numFmtId="164" fontId="24" fillId="0" borderId="17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vertical="top" wrapText="1"/>
    </xf>
    <xf numFmtId="49" fontId="29" fillId="0" borderId="9" xfId="0" applyNumberFormat="1" applyFont="1" applyFill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164" fontId="45" fillId="0" borderId="9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42" fillId="0" borderId="9" xfId="0" applyFont="1" applyFill="1" applyBorder="1"/>
    <xf numFmtId="0" fontId="44" fillId="0" borderId="19" xfId="0" applyFont="1" applyFill="1" applyBorder="1" applyAlignment="1">
      <alignment vertical="top" wrapText="1"/>
    </xf>
    <xf numFmtId="164" fontId="42" fillId="0" borderId="9" xfId="0" applyNumberFormat="1" applyFont="1" applyFill="1" applyBorder="1"/>
    <xf numFmtId="0" fontId="42" fillId="0" borderId="0" xfId="0" applyFont="1" applyFill="1" applyBorder="1" applyAlignment="1">
      <alignment vertical="top" wrapText="1"/>
    </xf>
    <xf numFmtId="4" fontId="16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top" wrapText="1"/>
    </xf>
    <xf numFmtId="0" fontId="42" fillId="0" borderId="25" xfId="0" applyFont="1" applyFill="1" applyBorder="1" applyAlignment="1">
      <alignment vertical="top" wrapText="1"/>
    </xf>
    <xf numFmtId="0" fontId="42" fillId="0" borderId="26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0" fontId="42" fillId="0" borderId="27" xfId="0" applyFont="1" applyFill="1" applyBorder="1" applyAlignment="1">
      <alignment vertical="top" wrapText="1"/>
    </xf>
    <xf numFmtId="164" fontId="47" fillId="0" borderId="9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164" fontId="46" fillId="0" borderId="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 wrapText="1"/>
    </xf>
    <xf numFmtId="0" fontId="23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0" fontId="29" fillId="0" borderId="28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horizontal="center" vertical="top" wrapText="1"/>
    </xf>
    <xf numFmtId="164" fontId="20" fillId="0" borderId="1" xfId="1" applyNumberFormat="1" applyFont="1" applyFill="1" applyBorder="1" applyAlignment="1">
      <alignment horizontal="justify" vertical="center" wrapText="1"/>
    </xf>
    <xf numFmtId="164" fontId="20" fillId="0" borderId="41" xfId="1" applyNumberFormat="1" applyFont="1" applyFill="1" applyBorder="1" applyAlignment="1">
      <alignment horizontal="justify" vertical="center" wrapText="1"/>
    </xf>
    <xf numFmtId="164" fontId="20" fillId="0" borderId="9" xfId="1" applyNumberFormat="1" applyFont="1" applyFill="1" applyBorder="1" applyAlignment="1">
      <alignment horizontal="justify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165" fontId="26" fillId="0" borderId="17" xfId="0" applyNumberFormat="1" applyFont="1" applyFill="1" applyBorder="1" applyAlignment="1">
      <alignment horizontal="center" vertical="center"/>
    </xf>
    <xf numFmtId="165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 wrapText="1"/>
    </xf>
    <xf numFmtId="164" fontId="19" fillId="0" borderId="9" xfId="0" applyNumberFormat="1" applyFont="1" applyFill="1" applyBorder="1" applyAlignment="1">
      <alignment horizontal="center" vertical="top" wrapText="1"/>
    </xf>
    <xf numFmtId="49" fontId="19" fillId="0" borderId="9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/>
    </xf>
    <xf numFmtId="0" fontId="16" fillId="0" borderId="9" xfId="0" applyNumberFormat="1" applyFont="1" applyFill="1" applyBorder="1" applyAlignment="1">
      <alignment horizontal="left" wrapText="1"/>
    </xf>
    <xf numFmtId="0" fontId="51" fillId="0" borderId="9" xfId="0" applyNumberFormat="1" applyFont="1" applyFill="1" applyBorder="1" applyAlignment="1">
      <alignment horizontal="left" wrapText="1"/>
    </xf>
    <xf numFmtId="164" fontId="24" fillId="0" borderId="9" xfId="0" applyNumberFormat="1" applyFont="1" applyFill="1" applyBorder="1" applyAlignment="1">
      <alignment wrapText="1"/>
    </xf>
    <xf numFmtId="164" fontId="51" fillId="0" borderId="9" xfId="0" applyNumberFormat="1" applyFont="1" applyFill="1" applyBorder="1" applyAlignment="1">
      <alignment horizontal="center" vertical="top" wrapText="1"/>
    </xf>
    <xf numFmtId="164" fontId="16" fillId="0" borderId="9" xfId="0" applyNumberFormat="1" applyFont="1" applyFill="1" applyBorder="1" applyAlignment="1">
      <alignment wrapText="1"/>
    </xf>
    <xf numFmtId="0" fontId="51" fillId="0" borderId="9" xfId="0" applyFont="1" applyFill="1" applyBorder="1" applyAlignment="1">
      <alignment horizontal="left" vertical="justify" wrapText="1"/>
    </xf>
    <xf numFmtId="164" fontId="24" fillId="0" borderId="18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wrapText="1"/>
    </xf>
    <xf numFmtId="164" fontId="16" fillId="0" borderId="18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top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top"/>
    </xf>
    <xf numFmtId="164" fontId="20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left" wrapText="1"/>
    </xf>
    <xf numFmtId="164" fontId="20" fillId="0" borderId="11" xfId="0" applyNumberFormat="1" applyFont="1" applyFill="1" applyBorder="1" applyAlignment="1">
      <alignment horizontal="center" vertical="top" wrapText="1"/>
    </xf>
    <xf numFmtId="49" fontId="51" fillId="0" borderId="9" xfId="0" applyNumberFormat="1" applyFont="1" applyFill="1" applyBorder="1" applyAlignment="1">
      <alignment horizontal="left" vertical="top" wrapText="1"/>
    </xf>
    <xf numFmtId="164" fontId="51" fillId="0" borderId="11" xfId="0" applyNumberFormat="1" applyFont="1" applyFill="1" applyBorder="1" applyAlignment="1">
      <alignment horizontal="center" vertical="top" wrapText="1"/>
    </xf>
    <xf numFmtId="167" fontId="19" fillId="0" borderId="9" xfId="0" applyNumberFormat="1" applyFont="1" applyFill="1" applyBorder="1" applyAlignment="1">
      <alignment horizontal="left" vertical="top" wrapText="1"/>
    </xf>
    <xf numFmtId="49" fontId="16" fillId="0" borderId="9" xfId="0" applyNumberFormat="1" applyFont="1" applyFill="1" applyBorder="1" applyAlignment="1">
      <alignment horizontal="center" vertical="top" wrapText="1"/>
    </xf>
    <xf numFmtId="167" fontId="20" fillId="0" borderId="9" xfId="0" applyNumberFormat="1" applyFont="1" applyFill="1" applyBorder="1" applyAlignment="1">
      <alignment horizontal="left" vertical="center" wrapText="1"/>
    </xf>
    <xf numFmtId="164" fontId="24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top"/>
    </xf>
    <xf numFmtId="167" fontId="49" fillId="0" borderId="9" xfId="0" applyNumberFormat="1" applyFont="1" applyFill="1" applyBorder="1" applyAlignment="1">
      <alignment horizontal="left" vertical="top" wrapText="1"/>
    </xf>
    <xf numFmtId="164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top"/>
    </xf>
    <xf numFmtId="164" fontId="16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 vertical="justify" wrapText="1"/>
    </xf>
    <xf numFmtId="49" fontId="24" fillId="0" borderId="9" xfId="0" applyNumberFormat="1" applyFont="1" applyFill="1" applyBorder="1" applyAlignment="1">
      <alignment horizontal="center" vertical="top" wrapText="1"/>
    </xf>
    <xf numFmtId="164" fontId="16" fillId="0" borderId="14" xfId="0" applyNumberFormat="1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left" vertical="center" wrapText="1"/>
    </xf>
    <xf numFmtId="164" fontId="24" fillId="0" borderId="9" xfId="0" applyNumberFormat="1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166" fontId="51" fillId="0" borderId="9" xfId="0" applyNumberFormat="1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wrapText="1"/>
    </xf>
    <xf numFmtId="0" fontId="49" fillId="0" borderId="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 vertical="top"/>
    </xf>
    <xf numFmtId="0" fontId="51" fillId="0" borderId="39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/>
    </xf>
    <xf numFmtId="49" fontId="55" fillId="0" borderId="9" xfId="0" applyNumberFormat="1" applyFont="1" applyFill="1" applyBorder="1" applyAlignment="1">
      <alignment horizontal="left" vertical="top" wrapText="1"/>
    </xf>
    <xf numFmtId="0" fontId="5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wrapText="1"/>
    </xf>
    <xf numFmtId="0" fontId="51" fillId="0" borderId="40" xfId="0" applyFont="1" applyFill="1" applyBorder="1" applyAlignment="1">
      <alignment horizontal="center" vertical="top"/>
    </xf>
    <xf numFmtId="164" fontId="51" fillId="0" borderId="9" xfId="0" applyNumberFormat="1" applyFont="1" applyFill="1" applyBorder="1" applyAlignment="1">
      <alignment horizontal="center" vertical="top"/>
    </xf>
    <xf numFmtId="0" fontId="51" fillId="0" borderId="9" xfId="0" applyFont="1" applyFill="1" applyBorder="1" applyAlignment="1">
      <alignment vertical="center" wrapText="1"/>
    </xf>
    <xf numFmtId="164" fontId="51" fillId="0" borderId="9" xfId="0" applyNumberFormat="1" applyFont="1" applyFill="1" applyBorder="1" applyAlignment="1">
      <alignment horizontal="left" wrapText="1"/>
    </xf>
    <xf numFmtId="49" fontId="19" fillId="0" borderId="9" xfId="1" applyNumberFormat="1" applyFont="1" applyFill="1" applyBorder="1" applyAlignment="1">
      <alignment horizontal="justify" vertical="center" wrapText="1"/>
    </xf>
    <xf numFmtId="0" fontId="29" fillId="0" borderId="0" xfId="3" applyFont="1" applyFill="1" applyAlignment="1">
      <alignment vertical="center"/>
    </xf>
    <xf numFmtId="0" fontId="29" fillId="0" borderId="0" xfId="3" applyFont="1" applyFill="1" applyAlignment="1">
      <alignment horizontal="right" vertical="center"/>
    </xf>
    <xf numFmtId="0" fontId="17" fillId="0" borderId="0" xfId="0" applyFont="1" applyFill="1" applyBorder="1" applyAlignment="1">
      <alignment vertical="top"/>
    </xf>
    <xf numFmtId="0" fontId="29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7" fillId="0" borderId="0" xfId="3" applyFont="1" applyFill="1" applyAlignment="1">
      <alignment vertical="center"/>
    </xf>
    <xf numFmtId="0" fontId="59" fillId="0" borderId="0" xfId="2" applyFont="1" applyFill="1" applyBorder="1" applyAlignment="1">
      <alignment vertical="center" wrapText="1"/>
    </xf>
    <xf numFmtId="0" fontId="28" fillId="0" borderId="0" xfId="2" applyFont="1" applyFill="1" applyAlignment="1">
      <alignment vertical="center"/>
    </xf>
    <xf numFmtId="49" fontId="62" fillId="0" borderId="53" xfId="1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0" fontId="60" fillId="0" borderId="48" xfId="1" applyFont="1" applyFill="1" applyBorder="1" applyAlignment="1">
      <alignment horizontal="center" vertical="center"/>
    </xf>
    <xf numFmtId="49" fontId="60" fillId="0" borderId="49" xfId="1" applyNumberFormat="1" applyFont="1" applyFill="1" applyBorder="1" applyAlignment="1">
      <alignment horizontal="center" vertical="center" wrapText="1"/>
    </xf>
    <xf numFmtId="49" fontId="60" fillId="0" borderId="50" xfId="1" applyNumberFormat="1" applyFont="1" applyFill="1" applyBorder="1" applyAlignment="1">
      <alignment horizontal="center" vertical="center" wrapText="1"/>
    </xf>
    <xf numFmtId="0" fontId="21" fillId="0" borderId="0" xfId="1" applyFill="1" applyAlignment="1">
      <alignment vertical="center"/>
    </xf>
    <xf numFmtId="49" fontId="62" fillId="0" borderId="39" xfId="1" applyNumberFormat="1" applyFont="1" applyFill="1" applyBorder="1" applyAlignment="1">
      <alignment horizontal="left" vertical="center" wrapText="1"/>
    </xf>
    <xf numFmtId="49" fontId="61" fillId="0" borderId="52" xfId="1" applyNumberFormat="1" applyFont="1" applyFill="1" applyBorder="1" applyAlignment="1">
      <alignment horizontal="left" vertical="center" wrapText="1"/>
    </xf>
    <xf numFmtId="0" fontId="27" fillId="0" borderId="0" xfId="1" applyFont="1" applyFill="1" applyAlignment="1">
      <alignment vertical="center"/>
    </xf>
    <xf numFmtId="0" fontId="56" fillId="0" borderId="0" xfId="1" applyFont="1" applyFill="1" applyAlignment="1">
      <alignment vertical="center"/>
    </xf>
    <xf numFmtId="49" fontId="62" fillId="0" borderId="54" xfId="1" applyNumberFormat="1" applyFont="1" applyFill="1" applyBorder="1" applyAlignment="1">
      <alignment horizontal="left" vertical="center" wrapText="1"/>
    </xf>
    <xf numFmtId="49" fontId="61" fillId="0" borderId="6" xfId="1" applyNumberFormat="1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right" vertical="top"/>
    </xf>
    <xf numFmtId="0" fontId="26" fillId="0" borderId="9" xfId="0" applyFont="1" applyFill="1" applyBorder="1" applyAlignment="1">
      <alignment horizontal="left" vertical="center" wrapText="1" shrinkToFit="1"/>
    </xf>
    <xf numFmtId="49" fontId="26" fillId="0" borderId="9" xfId="0" applyNumberFormat="1" applyFont="1" applyFill="1" applyBorder="1" applyAlignment="1">
      <alignment horizontal="center" vertical="center"/>
    </xf>
    <xf numFmtId="165" fontId="26" fillId="0" borderId="9" xfId="0" applyNumberFormat="1" applyFont="1" applyFill="1" applyBorder="1" applyAlignment="1">
      <alignment horizontal="center" vertical="center"/>
    </xf>
    <xf numFmtId="164" fontId="19" fillId="0" borderId="9" xfId="1" applyNumberFormat="1" applyFont="1" applyFill="1" applyBorder="1" applyAlignment="1">
      <alignment horizontal="left" vertical="center" wrapText="1"/>
    </xf>
    <xf numFmtId="49" fontId="36" fillId="0" borderId="9" xfId="0" applyNumberFormat="1" applyFont="1" applyFill="1" applyBorder="1" applyAlignment="1">
      <alignment horizontal="center" vertical="top" wrapText="1"/>
    </xf>
    <xf numFmtId="49" fontId="36" fillId="0" borderId="9" xfId="1" applyNumberFormat="1" applyFont="1" applyFill="1" applyBorder="1" applyAlignment="1">
      <alignment horizontal="center" vertical="top" wrapText="1"/>
    </xf>
    <xf numFmtId="49" fontId="28" fillId="0" borderId="9" xfId="0" applyNumberFormat="1" applyFont="1" applyFill="1" applyBorder="1" applyAlignment="1">
      <alignment horizontal="center" vertical="top"/>
    </xf>
    <xf numFmtId="164" fontId="36" fillId="0" borderId="9" xfId="0" applyNumberFormat="1" applyFont="1" applyFill="1" applyBorder="1" applyAlignment="1">
      <alignment horizontal="left" vertical="top" wrapText="1"/>
    </xf>
    <xf numFmtId="164" fontId="36" fillId="0" borderId="9" xfId="0" applyNumberFormat="1" applyFont="1" applyFill="1" applyBorder="1" applyAlignment="1">
      <alignment horizontal="center" vertical="top" wrapText="1"/>
    </xf>
    <xf numFmtId="164" fontId="36" fillId="0" borderId="9" xfId="0" applyNumberFormat="1" applyFont="1" applyFill="1" applyBorder="1" applyAlignment="1">
      <alignment horizontal="center" vertical="top"/>
    </xf>
    <xf numFmtId="164" fontId="64" fillId="0" borderId="9" xfId="0" applyNumberFormat="1" applyFont="1" applyFill="1" applyBorder="1" applyAlignment="1">
      <alignment horizontal="left" vertical="top" wrapText="1"/>
    </xf>
    <xf numFmtId="164" fontId="31" fillId="0" borderId="9" xfId="0" applyNumberFormat="1" applyFont="1" applyFill="1" applyBorder="1" applyAlignment="1">
      <alignment horizontal="center" vertical="top"/>
    </xf>
    <xf numFmtId="49" fontId="19" fillId="0" borderId="9" xfId="0" applyNumberFormat="1" applyFont="1" applyFill="1" applyBorder="1" applyAlignment="1">
      <alignment horizontal="center" vertical="center" wrapText="1"/>
    </xf>
    <xf numFmtId="49" fontId="20" fillId="0" borderId="9" xfId="1" applyNumberFormat="1" applyFont="1" applyFill="1" applyBorder="1" applyAlignment="1">
      <alignment horizontal="left" vertical="center" wrapText="1"/>
    </xf>
    <xf numFmtId="164" fontId="36" fillId="0" borderId="9" xfId="1" applyNumberFormat="1" applyFont="1" applyFill="1" applyBorder="1" applyAlignment="1">
      <alignment horizontal="center" vertical="center"/>
    </xf>
    <xf numFmtId="49" fontId="20" fillId="0" borderId="9" xfId="1" applyNumberFormat="1" applyFont="1" applyFill="1" applyBorder="1" applyAlignment="1">
      <alignment horizontal="center" vertical="center" wrapText="1"/>
    </xf>
    <xf numFmtId="49" fontId="19" fillId="0" borderId="9" xfId="1" applyNumberFormat="1" applyFont="1" applyFill="1" applyBorder="1" applyAlignment="1">
      <alignment horizontal="left" vertical="center" wrapText="1"/>
    </xf>
    <xf numFmtId="49" fontId="19" fillId="0" borderId="9" xfId="1" applyNumberFormat="1" applyFont="1" applyFill="1" applyBorder="1" applyAlignment="1">
      <alignment horizontal="center" vertical="center" wrapText="1"/>
    </xf>
    <xf numFmtId="164" fontId="51" fillId="0" borderId="9" xfId="0" applyNumberFormat="1" applyFont="1" applyFill="1" applyBorder="1" applyAlignment="1">
      <alignment horizontal="left" vertical="top" wrapText="1"/>
    </xf>
    <xf numFmtId="164" fontId="17" fillId="0" borderId="0" xfId="0" applyNumberFormat="1" applyFont="1" applyFill="1" applyBorder="1" applyAlignment="1">
      <alignment horizontal="right" vertical="top"/>
    </xf>
    <xf numFmtId="0" fontId="24" fillId="0" borderId="9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 wrapText="1"/>
    </xf>
    <xf numFmtId="164" fontId="19" fillId="0" borderId="9" xfId="0" applyNumberFormat="1" applyFont="1" applyFill="1" applyBorder="1" applyAlignment="1">
      <alignment horizontal="center" vertical="top" wrapText="1"/>
    </xf>
    <xf numFmtId="49" fontId="19" fillId="0" borderId="9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164" fontId="36" fillId="0" borderId="9" xfId="1" applyNumberFormat="1" applyFont="1" applyFill="1" applyBorder="1" applyAlignment="1">
      <alignment horizontal="left" vertical="center" wrapText="1"/>
    </xf>
    <xf numFmtId="164" fontId="36" fillId="0" borderId="9" xfId="1" applyNumberFormat="1" applyFont="1" applyFill="1" applyBorder="1" applyAlignment="1">
      <alignment horizontal="center" vertical="top" wrapText="1"/>
    </xf>
    <xf numFmtId="164" fontId="36" fillId="0" borderId="9" xfId="1" applyNumberFormat="1" applyFont="1" applyFill="1" applyBorder="1" applyAlignment="1">
      <alignment horizontal="center" vertical="top"/>
    </xf>
    <xf numFmtId="164" fontId="20" fillId="0" borderId="9" xfId="1" applyNumberFormat="1" applyFont="1" applyFill="1" applyBorder="1" applyAlignment="1">
      <alignment horizontal="left" vertical="center" wrapText="1"/>
    </xf>
    <xf numFmtId="164" fontId="20" fillId="0" borderId="9" xfId="1" applyNumberFormat="1" applyFont="1" applyFill="1" applyBorder="1" applyAlignment="1">
      <alignment horizontal="center" vertical="top" wrapText="1"/>
    </xf>
    <xf numFmtId="164" fontId="31" fillId="0" borderId="9" xfId="0" applyNumberFormat="1" applyFont="1" applyFill="1" applyBorder="1" applyAlignment="1">
      <alignment horizontal="left" wrapText="1"/>
    </xf>
    <xf numFmtId="164" fontId="16" fillId="0" borderId="9" xfId="0" applyNumberFormat="1" applyFont="1" applyFill="1" applyBorder="1" applyAlignment="1">
      <alignment horizontal="left" vertical="justify" wrapText="1"/>
    </xf>
    <xf numFmtId="165" fontId="19" fillId="0" borderId="9" xfId="0" applyNumberFormat="1" applyFont="1" applyFill="1" applyBorder="1" applyAlignment="1">
      <alignment horizontal="center" vertical="top"/>
    </xf>
    <xf numFmtId="165" fontId="20" fillId="0" borderId="9" xfId="0" applyNumberFormat="1" applyFont="1" applyFill="1" applyBorder="1" applyAlignment="1">
      <alignment horizontal="center" vertical="top"/>
    </xf>
    <xf numFmtId="0" fontId="63" fillId="0" borderId="9" xfId="0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left" vertical="center" wrapText="1"/>
    </xf>
    <xf numFmtId="164" fontId="20" fillId="0" borderId="9" xfId="0" applyNumberFormat="1" applyFont="1" applyFill="1" applyBorder="1" applyAlignment="1">
      <alignment horizontal="left" vertical="center" wrapText="1"/>
    </xf>
    <xf numFmtId="164" fontId="20" fillId="0" borderId="41" xfId="1" applyNumberFormat="1" applyFont="1" applyFill="1" applyBorder="1" applyAlignment="1">
      <alignment horizontal="center" vertical="top" wrapText="1"/>
    </xf>
    <xf numFmtId="164" fontId="20" fillId="0" borderId="42" xfId="0" applyNumberFormat="1" applyFont="1" applyFill="1" applyBorder="1" applyAlignment="1">
      <alignment horizontal="center" vertical="top" wrapText="1"/>
    </xf>
    <xf numFmtId="49" fontId="16" fillId="0" borderId="42" xfId="0" applyNumberFormat="1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center" vertical="top"/>
    </xf>
    <xf numFmtId="164" fontId="20" fillId="0" borderId="10" xfId="0" applyNumberFormat="1" applyFont="1" applyFill="1" applyBorder="1" applyAlignment="1">
      <alignment horizontal="center" vertical="top"/>
    </xf>
    <xf numFmtId="167" fontId="20" fillId="0" borderId="9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left" wrapText="1"/>
    </xf>
    <xf numFmtId="164" fontId="19" fillId="0" borderId="9" xfId="0" applyNumberFormat="1" applyFont="1" applyFill="1" applyBorder="1" applyAlignment="1">
      <alignment horizontal="left" vertical="center" wrapText="1"/>
    </xf>
    <xf numFmtId="0" fontId="16" fillId="0" borderId="26" xfId="4" applyFont="1" applyFill="1" applyBorder="1" applyAlignment="1">
      <alignment wrapText="1"/>
    </xf>
    <xf numFmtId="164" fontId="24" fillId="0" borderId="9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 wrapText="1"/>
    </xf>
    <xf numFmtId="166" fontId="51" fillId="0" borderId="9" xfId="0" applyNumberFormat="1" applyFont="1" applyFill="1" applyBorder="1" applyAlignment="1">
      <alignment horizontal="center" vertical="center" wrapText="1"/>
    </xf>
    <xf numFmtId="164" fontId="64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wrapText="1"/>
    </xf>
    <xf numFmtId="164" fontId="18" fillId="0" borderId="9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164" fontId="31" fillId="0" borderId="9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center" wrapText="1"/>
    </xf>
    <xf numFmtId="164" fontId="28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center" vertical="top"/>
    </xf>
    <xf numFmtId="164" fontId="19" fillId="0" borderId="9" xfId="0" applyNumberFormat="1" applyFont="1" applyFill="1" applyBorder="1" applyAlignment="1">
      <alignment horizontal="center" vertical="top" wrapText="1"/>
    </xf>
    <xf numFmtId="49" fontId="19" fillId="0" borderId="9" xfId="0" applyNumberFormat="1" applyFont="1" applyFill="1" applyBorder="1" applyAlignment="1">
      <alignment horizontal="center" vertical="top" wrapText="1"/>
    </xf>
    <xf numFmtId="164" fontId="31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justify" wrapText="1"/>
    </xf>
    <xf numFmtId="164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64" fontId="3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64" fontId="65" fillId="0" borderId="9" xfId="0" applyNumberFormat="1" applyFont="1" applyFill="1" applyBorder="1" applyAlignment="1">
      <alignment horizontal="center" vertical="center"/>
    </xf>
    <xf numFmtId="164" fontId="20" fillId="0" borderId="9" xfId="1" applyNumberFormat="1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wrapText="1"/>
    </xf>
    <xf numFmtId="164" fontId="16" fillId="0" borderId="14" xfId="0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 applyProtection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166" fontId="51" fillId="0" borderId="9" xfId="0" applyNumberFormat="1" applyFont="1" applyFill="1" applyBorder="1" applyAlignment="1">
      <alignment horizontal="left" vertical="center" wrapText="1"/>
    </xf>
    <xf numFmtId="164" fontId="51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left" vertical="center" wrapText="1"/>
    </xf>
    <xf numFmtId="164" fontId="19" fillId="0" borderId="9" xfId="1" applyNumberFormat="1" applyFont="1" applyFill="1" applyBorder="1" applyAlignment="1">
      <alignment horizontal="center" vertical="center"/>
    </xf>
    <xf numFmtId="0" fontId="58" fillId="0" borderId="0" xfId="3"/>
    <xf numFmtId="0" fontId="21" fillId="0" borderId="9" xfId="1" applyFill="1" applyBorder="1" applyAlignment="1">
      <alignment vertical="center" wrapText="1"/>
    </xf>
    <xf numFmtId="49" fontId="21" fillId="0" borderId="9" xfId="1" applyNumberFormat="1" applyFill="1" applyBorder="1" applyAlignment="1">
      <alignment vertical="center"/>
    </xf>
    <xf numFmtId="49" fontId="61" fillId="0" borderId="9" xfId="1" applyNumberFormat="1" applyFont="1" applyFill="1" applyBorder="1" applyAlignment="1">
      <alignment horizontal="right" vertical="center"/>
    </xf>
    <xf numFmtId="49" fontId="61" fillId="0" borderId="15" xfId="1" applyNumberFormat="1" applyFont="1" applyFill="1" applyBorder="1" applyAlignment="1">
      <alignment horizontal="right" vertical="center"/>
    </xf>
    <xf numFmtId="49" fontId="60" fillId="0" borderId="61" xfId="1" applyNumberFormat="1" applyFont="1" applyFill="1" applyBorder="1" applyAlignment="1">
      <alignment horizontal="center" vertical="center" wrapText="1"/>
    </xf>
    <xf numFmtId="49" fontId="60" fillId="0" borderId="4" xfId="1" applyNumberFormat="1" applyFont="1" applyFill="1" applyBorder="1" applyAlignment="1">
      <alignment horizontal="center" vertical="center" wrapText="1"/>
    </xf>
    <xf numFmtId="0" fontId="21" fillId="0" borderId="11" xfId="1" applyFill="1" applyBorder="1" applyAlignment="1">
      <alignment vertical="center"/>
    </xf>
    <xf numFmtId="49" fontId="61" fillId="0" borderId="9" xfId="1" applyNumberFormat="1" applyFont="1" applyFill="1" applyBorder="1" applyAlignment="1">
      <alignment horizontal="center" vertical="center"/>
    </xf>
    <xf numFmtId="49" fontId="27" fillId="0" borderId="9" xfId="1" applyNumberFormat="1" applyFont="1" applyFill="1" applyBorder="1" applyAlignment="1">
      <alignment horizontal="center" vertical="center"/>
    </xf>
    <xf numFmtId="49" fontId="27" fillId="0" borderId="51" xfId="1" applyNumberFormat="1" applyFont="1" applyFill="1" applyBorder="1" applyAlignment="1">
      <alignment horizontal="center" vertical="center" wrapText="1"/>
    </xf>
    <xf numFmtId="49" fontId="27" fillId="0" borderId="6" xfId="1" applyNumberFormat="1" applyFont="1" applyFill="1" applyBorder="1" applyAlignment="1">
      <alignment horizontal="center" vertical="center"/>
    </xf>
    <xf numFmtId="49" fontId="61" fillId="0" borderId="15" xfId="1" applyNumberFormat="1" applyFont="1" applyFill="1" applyBorder="1" applyAlignment="1">
      <alignment horizontal="center" vertical="center"/>
    </xf>
    <xf numFmtId="49" fontId="62" fillId="0" borderId="52" xfId="1" applyNumberFormat="1" applyFont="1" applyFill="1" applyBorder="1" applyAlignment="1">
      <alignment horizontal="center" vertical="center" wrapText="1"/>
    </xf>
    <xf numFmtId="49" fontId="62" fillId="0" borderId="9" xfId="1" applyNumberFormat="1" applyFont="1" applyFill="1" applyBorder="1" applyAlignment="1">
      <alignment horizontal="center" vertical="center"/>
    </xf>
    <xf numFmtId="49" fontId="56" fillId="0" borderId="9" xfId="1" applyNumberFormat="1" applyFont="1" applyFill="1" applyBorder="1" applyAlignment="1">
      <alignment horizontal="center" vertical="center"/>
    </xf>
    <xf numFmtId="49" fontId="21" fillId="0" borderId="9" xfId="1" applyNumberFormat="1" applyFill="1" applyBorder="1" applyAlignment="1">
      <alignment horizontal="center" vertical="center"/>
    </xf>
    <xf numFmtId="0" fontId="31" fillId="0" borderId="8" xfId="0" applyFont="1" applyBorder="1" applyAlignment="1">
      <alignment wrapText="1"/>
    </xf>
    <xf numFmtId="165" fontId="30" fillId="0" borderId="15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Border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right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/>
    </xf>
    <xf numFmtId="164" fontId="14" fillId="2" borderId="9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36" fillId="2" borderId="0" xfId="0" applyNumberFormat="1" applyFont="1" applyFill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4" fontId="19" fillId="2" borderId="9" xfId="0" applyNumberFormat="1" applyFont="1" applyFill="1" applyBorder="1" applyAlignment="1">
      <alignment horizontal="center" vertical="top" wrapText="1"/>
    </xf>
    <xf numFmtId="164" fontId="39" fillId="2" borderId="9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165" fontId="26" fillId="0" borderId="11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 shrinkToFit="1"/>
    </xf>
    <xf numFmtId="0" fontId="26" fillId="0" borderId="17" xfId="0" applyFont="1" applyFill="1" applyBorder="1" applyAlignment="1">
      <alignment horizontal="left" vertical="center" wrapText="1" shrinkToFit="1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164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center" vertical="top" wrapText="1"/>
    </xf>
    <xf numFmtId="164" fontId="19" fillId="0" borderId="9" xfId="0" applyNumberFormat="1" applyFont="1" applyFill="1" applyBorder="1" applyAlignment="1">
      <alignment horizontal="center" vertical="top" wrapText="1"/>
    </xf>
    <xf numFmtId="49" fontId="19" fillId="0" borderId="9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/>
    <xf numFmtId="0" fontId="0" fillId="0" borderId="0" xfId="0" applyAlignment="1"/>
    <xf numFmtId="164" fontId="16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166" fontId="19" fillId="0" borderId="9" xfId="0" applyNumberFormat="1" applyFont="1" applyFill="1" applyBorder="1" applyAlignment="1">
      <alignment horizontal="center" vertical="top" wrapText="1"/>
    </xf>
    <xf numFmtId="49" fontId="62" fillId="0" borderId="9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62" fillId="0" borderId="9" xfId="1" applyNumberFormat="1" applyFont="1" applyFill="1" applyBorder="1" applyAlignment="1">
      <alignment horizontal="center" vertical="center"/>
    </xf>
    <xf numFmtId="0" fontId="29" fillId="0" borderId="0" xfId="3" applyFont="1" applyFill="1" applyAlignment="1">
      <alignment horizontal="right" vertical="center"/>
    </xf>
    <xf numFmtId="0" fontId="29" fillId="0" borderId="0" xfId="3" applyFont="1" applyFill="1" applyAlignment="1">
      <alignment horizontal="right"/>
    </xf>
    <xf numFmtId="0" fontId="29" fillId="0" borderId="0" xfId="3" applyFont="1" applyFill="1" applyAlignment="1"/>
    <xf numFmtId="0" fontId="17" fillId="0" borderId="0" xfId="3" applyFont="1" applyFill="1" applyBorder="1" applyAlignment="1">
      <alignment horizontal="left" vertical="center"/>
    </xf>
    <xf numFmtId="0" fontId="59" fillId="0" borderId="34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 2" xfId="2"/>
    <cellStyle name="Обычный 4" xfId="3"/>
    <cellStyle name="Обычный 5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0/&#1056;&#1077;&#1096;&#1077;&#1085;&#1080;&#1103;/&#1080;&#1093;&#1079;&#1084;&#1077;&#1085;&#1077;&#1085;&#1080;&#1077;%206/&#1087;&#1088;&#1080;&#1083;&#1086;&#1078;&#1077;&#1085;&#1080;&#1103;%20&#1074;&#1089;&#1077;%20&#1082;%20&#1056;&#1057;&#1044;&#8470;%2048%20&#1086;&#1090;%2014.08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%2027%20&#1086;&#1090;%2014.10.2022/&#1087;&#1088;&#1080;&#1083;&#1086;&#1078;&#1077;&#1085;&#1080;&#1103;%20&#1082;%20&#1088;&#1077;&#1096;&#1077;&#1085;&#1080;&#1102;%20&#8470;%2027%20&#1086;&#1090;%2014.10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1/&#1056;&#1077;&#1096;&#1077;&#1085;&#1080;&#1103;/&#1053;&#1086;&#1074;&#1072;&#1103;%20&#1087;&#1072;&#1087;&#1082;&#1072;/&#1050;&#1086;&#1087;&#1080;&#1103;%20&#1055;&#1088;&#1080;&#1083;&#1086;&#1078;&#1077;&#1085;&#1080;&#1103;%20&#1074;&#1089;&#1077;%20&#1082;%20&#1088;&#1077;&#1096;&#1077;&#1085;&#1080;&#1102;-1%20&#8212;%20&#1082;&#1086;&#1087;&#1080;&#1103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7">
          <cell r="A127" t="str">
            <v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v>
          </cell>
          <cell r="D127" t="str">
            <v>13 1 01 60110</v>
          </cell>
          <cell r="F127">
            <v>20</v>
          </cell>
          <cell r="G127">
            <v>0</v>
          </cell>
          <cell r="H127">
            <v>0</v>
          </cell>
        </row>
        <row r="128">
          <cell r="D128" t="str">
            <v>13 1 01 60110</v>
          </cell>
          <cell r="E128" t="str">
            <v>240</v>
          </cell>
          <cell r="F128">
            <v>20</v>
          </cell>
          <cell r="G128">
            <v>0</v>
          </cell>
          <cell r="H128">
            <v>0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66">
          <cell r="H66" t="str">
            <v>8,0</v>
          </cell>
        </row>
        <row r="74">
          <cell r="G74">
            <v>105</v>
          </cell>
        </row>
        <row r="75">
          <cell r="G75">
            <v>30</v>
          </cell>
        </row>
        <row r="79">
          <cell r="G79">
            <v>30</v>
          </cell>
        </row>
        <row r="117">
          <cell r="G117">
            <v>3638.2</v>
          </cell>
        </row>
        <row r="176">
          <cell r="G176">
            <v>3000</v>
          </cell>
        </row>
        <row r="192">
          <cell r="A192" t="str">
            <v>На реализацию мероприятий по обеспечению устойчивого функционирования объектов теплоснабжения на территории Волховского района</v>
          </cell>
        </row>
        <row r="194">
          <cell r="E194" t="str">
            <v>68 0 00 00000</v>
          </cell>
        </row>
        <row r="195">
          <cell r="E195" t="str">
            <v>68 9 00 00000</v>
          </cell>
        </row>
        <row r="196">
          <cell r="E196" t="str">
            <v>68 9 01 00000</v>
          </cell>
        </row>
        <row r="197">
          <cell r="E197" t="str">
            <v>68 9 01 60600</v>
          </cell>
        </row>
        <row r="198">
          <cell r="E198" t="str">
            <v>68 9 01 60600</v>
          </cell>
        </row>
        <row r="199">
          <cell r="E199" t="str">
            <v>68 0 00 00000</v>
          </cell>
        </row>
        <row r="200">
          <cell r="E200" t="str">
            <v>68 9 00 00000</v>
          </cell>
        </row>
        <row r="201">
          <cell r="E201" t="str">
            <v>68 9 01 00000</v>
          </cell>
        </row>
        <row r="202">
          <cell r="E202" t="str">
            <v>68 9 01 60600</v>
          </cell>
        </row>
        <row r="203">
          <cell r="E203" t="str">
            <v>68 9 01 60600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213">
          <cell r="E213" t="str">
            <v>68 9 01 00560</v>
          </cell>
        </row>
        <row r="225">
          <cell r="G225">
            <v>1210</v>
          </cell>
        </row>
        <row r="272">
          <cell r="G272">
            <v>5008.6000000000004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="91" zoomScaleNormal="91" workbookViewId="0">
      <selection activeCell="A10" sqref="A10:E13"/>
    </sheetView>
  </sheetViews>
  <sheetFormatPr defaultRowHeight="15"/>
  <cols>
    <col min="1" max="1" width="32.5703125" customWidth="1"/>
    <col min="2" max="2" width="58.85546875" customWidth="1"/>
    <col min="3" max="3" width="10.5703125" customWidth="1"/>
    <col min="4" max="4" width="9.28515625" style="1" customWidth="1"/>
    <col min="5" max="5" width="2.7109375" style="1" customWidth="1"/>
    <col min="6" max="6" width="13.42578125" style="1" customWidth="1"/>
    <col min="7" max="7" width="10" bestFit="1" customWidth="1"/>
  </cols>
  <sheetData>
    <row r="1" spans="1:6" ht="15.75">
      <c r="A1" s="48"/>
      <c r="B1" s="566" t="s">
        <v>582</v>
      </c>
      <c r="C1" s="566"/>
      <c r="D1" s="566"/>
      <c r="E1" s="566"/>
      <c r="F1" s="566"/>
    </row>
    <row r="2" spans="1:6" ht="2.25" customHeight="1">
      <c r="A2" s="48"/>
      <c r="B2" s="577"/>
      <c r="C2" s="577"/>
      <c r="D2" s="578" t="s">
        <v>581</v>
      </c>
      <c r="E2" s="578"/>
      <c r="F2" s="578"/>
    </row>
    <row r="3" spans="1:6" ht="15.75">
      <c r="A3" s="314"/>
      <c r="B3" s="577"/>
      <c r="C3" s="577"/>
      <c r="D3" s="578" t="s">
        <v>666</v>
      </c>
      <c r="E3" s="578"/>
      <c r="F3" s="578"/>
    </row>
    <row r="4" spans="1:6" ht="15.75">
      <c r="A4" s="48"/>
      <c r="B4" s="566" t="s">
        <v>868</v>
      </c>
      <c r="C4" s="566"/>
      <c r="D4" s="566"/>
      <c r="E4" s="566"/>
      <c r="F4" s="566"/>
    </row>
    <row r="5" spans="1:6" ht="15.75">
      <c r="A5" s="48"/>
      <c r="B5" s="281"/>
      <c r="C5" s="566" t="s">
        <v>585</v>
      </c>
      <c r="D5" s="567"/>
      <c r="E5" s="567"/>
      <c r="F5" s="567"/>
    </row>
    <row r="6" spans="1:6">
      <c r="A6" s="566" t="s">
        <v>659</v>
      </c>
      <c r="B6" s="576"/>
      <c r="C6" s="576"/>
      <c r="D6" s="576"/>
      <c r="E6" s="576"/>
      <c r="F6" s="576"/>
    </row>
    <row r="8" spans="1:6">
      <c r="B8" s="575"/>
      <c r="C8" s="575"/>
    </row>
    <row r="10" spans="1:6" s="4" customFormat="1" ht="20.25" customHeight="1">
      <c r="A10" s="573" t="s">
        <v>869</v>
      </c>
      <c r="B10" s="573"/>
      <c r="C10" s="573"/>
      <c r="D10" s="573"/>
      <c r="E10" s="573"/>
      <c r="F10" s="3"/>
    </row>
    <row r="11" spans="1:6" s="4" customFormat="1" ht="20.25" customHeight="1">
      <c r="A11" s="573"/>
      <c r="B11" s="573"/>
      <c r="C11" s="573"/>
      <c r="D11" s="573"/>
      <c r="E11" s="573"/>
      <c r="F11" s="3"/>
    </row>
    <row r="12" spans="1:6" s="4" customFormat="1" ht="20.25" customHeight="1">
      <c r="A12" s="573"/>
      <c r="B12" s="573"/>
      <c r="C12" s="573"/>
      <c r="D12" s="573"/>
      <c r="E12" s="573"/>
      <c r="F12" s="3"/>
    </row>
    <row r="13" spans="1:6" ht="60" customHeight="1" thickBot="1">
      <c r="A13" s="574"/>
      <c r="B13" s="574"/>
      <c r="C13" s="574"/>
      <c r="D13" s="574"/>
      <c r="E13" s="574"/>
    </row>
    <row r="14" spans="1:6" s="6" customFormat="1" ht="18.75" customHeight="1">
      <c r="A14" s="571" t="s">
        <v>511</v>
      </c>
      <c r="B14" s="571" t="s">
        <v>181</v>
      </c>
      <c r="C14" s="568" t="s">
        <v>503</v>
      </c>
      <c r="D14" s="569"/>
      <c r="E14" s="570"/>
      <c r="F14" s="5"/>
    </row>
    <row r="15" spans="1:6" s="6" customFormat="1" ht="15.75" customHeight="1" thickBot="1">
      <c r="A15" s="572"/>
      <c r="B15" s="572"/>
      <c r="C15" s="563" t="s">
        <v>506</v>
      </c>
      <c r="D15" s="564"/>
      <c r="E15" s="565"/>
      <c r="F15" s="5"/>
    </row>
    <row r="16" spans="1:6" s="6" customFormat="1" ht="19.5" hidden="1" thickBot="1">
      <c r="A16" s="7" t="s">
        <v>461</v>
      </c>
      <c r="B16" s="42" t="s">
        <v>462</v>
      </c>
      <c r="C16" s="44">
        <v>1800</v>
      </c>
      <c r="D16" s="45"/>
      <c r="E16" s="45"/>
      <c r="F16" s="5"/>
    </row>
    <row r="17" spans="1:6" s="6" customFormat="1" ht="33" hidden="1">
      <c r="A17" s="7" t="s">
        <v>463</v>
      </c>
      <c r="B17" s="43" t="s">
        <v>464</v>
      </c>
      <c r="C17" s="46"/>
      <c r="D17" s="45"/>
      <c r="E17" s="45"/>
      <c r="F17" s="5"/>
    </row>
    <row r="18" spans="1:6" s="9" customFormat="1" ht="18.75" hidden="1">
      <c r="A18" s="7" t="s">
        <v>461</v>
      </c>
      <c r="B18" s="42" t="s">
        <v>462</v>
      </c>
      <c r="C18" s="44"/>
      <c r="D18" s="47"/>
      <c r="E18" s="47"/>
      <c r="F18" s="8"/>
    </row>
    <row r="19" spans="1:6" s="9" customFormat="1" ht="33" hidden="1">
      <c r="A19" s="7" t="s">
        <v>463</v>
      </c>
      <c r="B19" s="43" t="s">
        <v>464</v>
      </c>
      <c r="C19" s="46"/>
      <c r="D19" s="47"/>
      <c r="E19" s="47"/>
      <c r="F19" s="8"/>
    </row>
    <row r="20" spans="1:6" s="9" customFormat="1" ht="18.75" hidden="1">
      <c r="A20" s="7" t="s">
        <v>461</v>
      </c>
      <c r="B20" s="42" t="s">
        <v>462</v>
      </c>
      <c r="C20" s="44"/>
      <c r="D20" s="47"/>
      <c r="E20" s="47"/>
      <c r="F20" s="8"/>
    </row>
    <row r="21" spans="1:6" s="9" customFormat="1" ht="33" hidden="1">
      <c r="A21" s="7" t="s">
        <v>463</v>
      </c>
      <c r="B21" s="43" t="s">
        <v>464</v>
      </c>
      <c r="C21" s="46"/>
      <c r="D21" s="47"/>
      <c r="E21" s="47"/>
      <c r="F21" s="8"/>
    </row>
    <row r="22" spans="1:6" s="9" customFormat="1" ht="18.75" hidden="1">
      <c r="A22" s="7" t="s">
        <v>461</v>
      </c>
      <c r="B22" s="42" t="s">
        <v>462</v>
      </c>
      <c r="C22" s="44"/>
      <c r="D22" s="47"/>
      <c r="E22" s="47"/>
      <c r="F22" s="8"/>
    </row>
    <row r="23" spans="1:6" s="9" customFormat="1" ht="33" hidden="1">
      <c r="A23" s="7" t="s">
        <v>463</v>
      </c>
      <c r="B23" s="43" t="s">
        <v>464</v>
      </c>
      <c r="C23" s="46"/>
      <c r="D23" s="47"/>
      <c r="E23" s="47"/>
      <c r="F23" s="8"/>
    </row>
    <row r="24" spans="1:6" s="9" customFormat="1" ht="18.75" hidden="1">
      <c r="A24" s="7" t="s">
        <v>461</v>
      </c>
      <c r="B24" s="42" t="s">
        <v>462</v>
      </c>
      <c r="C24" s="44"/>
      <c r="D24" s="47"/>
      <c r="E24" s="47"/>
      <c r="F24" s="8"/>
    </row>
    <row r="25" spans="1:6" s="9" customFormat="1" ht="33" hidden="1">
      <c r="A25" s="7" t="s">
        <v>463</v>
      </c>
      <c r="B25" s="43" t="s">
        <v>464</v>
      </c>
      <c r="C25" s="46"/>
      <c r="D25" s="47"/>
      <c r="E25" s="47"/>
      <c r="F25" s="8"/>
    </row>
    <row r="26" spans="1:6" s="9" customFormat="1" ht="18.75" hidden="1">
      <c r="A26" s="7" t="s">
        <v>461</v>
      </c>
      <c r="B26" s="42" t="s">
        <v>462</v>
      </c>
      <c r="C26" s="44"/>
      <c r="D26" s="47"/>
      <c r="E26" s="47"/>
      <c r="F26" s="8"/>
    </row>
    <row r="27" spans="1:6" s="9" customFormat="1" ht="33">
      <c r="A27" s="7" t="s">
        <v>463</v>
      </c>
      <c r="B27" s="43" t="s">
        <v>464</v>
      </c>
      <c r="C27" s="559">
        <v>2063.1</v>
      </c>
      <c r="D27" s="560"/>
      <c r="E27" s="561"/>
      <c r="F27" s="8"/>
    </row>
    <row r="28" spans="1:6" s="12" customFormat="1" ht="38.25" thickBot="1">
      <c r="A28" s="10"/>
      <c r="B28" s="558" t="s">
        <v>465</v>
      </c>
      <c r="C28" s="562">
        <f>C27</f>
        <v>2063.1</v>
      </c>
      <c r="D28" s="560"/>
      <c r="E28" s="561"/>
      <c r="F28" s="11"/>
    </row>
    <row r="29" spans="1:6" s="4" customFormat="1" ht="12.75">
      <c r="A29" s="13"/>
      <c r="B29" s="13"/>
      <c r="C29" s="14"/>
      <c r="D29" s="14"/>
      <c r="E29" s="14"/>
      <c r="F29" s="3"/>
    </row>
    <row r="30" spans="1:6">
      <c r="A30" s="1"/>
      <c r="B30" s="1"/>
      <c r="C30" s="15"/>
      <c r="D30" s="15"/>
      <c r="E30" s="15"/>
    </row>
    <row r="31" spans="1:6" s="4" customFormat="1" ht="12.75">
      <c r="A31" s="3"/>
      <c r="B31" s="3"/>
      <c r="C31" s="14"/>
      <c r="D31" s="14"/>
      <c r="E31" s="14"/>
      <c r="F31" s="3"/>
    </row>
    <row r="32" spans="1:6">
      <c r="A32" s="1"/>
      <c r="B32" s="1"/>
      <c r="C32" s="15"/>
      <c r="D32" s="15"/>
      <c r="E32" s="15"/>
    </row>
    <row r="33" spans="1:6">
      <c r="A33" s="1"/>
      <c r="B33" s="1"/>
      <c r="C33" s="15"/>
      <c r="D33" s="15"/>
      <c r="E33" s="15"/>
    </row>
    <row r="34" spans="1:6" s="4" customFormat="1" ht="12.75">
      <c r="A34" s="3"/>
      <c r="B34" s="3"/>
      <c r="C34" s="14"/>
      <c r="D34" s="14"/>
      <c r="E34" s="14"/>
      <c r="F34" s="3"/>
    </row>
    <row r="35" spans="1:6" s="4" customFormat="1" ht="12.75">
      <c r="A35" s="3"/>
      <c r="B35" s="3"/>
      <c r="C35" s="14"/>
      <c r="D35" s="14"/>
      <c r="E35" s="14"/>
      <c r="F35" s="3"/>
    </row>
    <row r="36" spans="1:6" s="4" customFormat="1" ht="16.5">
      <c r="A36" s="16"/>
      <c r="B36" s="17"/>
      <c r="C36" s="18"/>
      <c r="D36" s="19"/>
      <c r="E36" s="19"/>
      <c r="F36" s="19"/>
    </row>
    <row r="37" spans="1:6" s="4" customFormat="1" ht="16.5">
      <c r="A37" s="19"/>
      <c r="B37" s="17"/>
      <c r="C37" s="18"/>
      <c r="D37" s="19"/>
      <c r="E37" s="19"/>
      <c r="F37" s="3"/>
    </row>
    <row r="38" spans="1:6" s="4" customFormat="1">
      <c r="A38" s="3"/>
      <c r="B38" s="3"/>
      <c r="C38" s="14"/>
      <c r="D38" s="14"/>
      <c r="E38" s="19"/>
      <c r="F38" s="3"/>
    </row>
    <row r="39" spans="1:6" s="4" customFormat="1" ht="15.75">
      <c r="A39" s="3"/>
      <c r="B39" s="20"/>
      <c r="C39" s="14"/>
      <c r="D39" s="14"/>
      <c r="E39" s="19"/>
      <c r="F39" s="3"/>
    </row>
    <row r="40" spans="1:6" s="4" customFormat="1" ht="15.75">
      <c r="A40" s="3"/>
      <c r="B40" s="3"/>
      <c r="C40" s="21"/>
      <c r="D40" s="14"/>
      <c r="E40" s="19"/>
      <c r="F40" s="14"/>
    </row>
    <row r="41" spans="1:6" s="4" customFormat="1">
      <c r="A41" s="3"/>
      <c r="B41" s="3"/>
      <c r="C41" s="14"/>
      <c r="D41" s="14"/>
      <c r="E41" s="19"/>
      <c r="F41" s="14"/>
    </row>
    <row r="42" spans="1:6" s="4" customFormat="1" ht="15.75">
      <c r="A42" s="22"/>
      <c r="B42" s="23"/>
      <c r="C42" s="2"/>
      <c r="D42" s="16"/>
      <c r="E42" s="19"/>
      <c r="F42" s="16"/>
    </row>
    <row r="43" spans="1:6" s="4" customFormat="1">
      <c r="A43" s="1"/>
      <c r="B43" s="24"/>
      <c r="C43" s="15"/>
      <c r="D43" s="15"/>
      <c r="E43" s="19"/>
      <c r="F43" s="14"/>
    </row>
    <row r="44" spans="1:6" s="4" customFormat="1">
      <c r="A44" s="25"/>
      <c r="B44" s="25"/>
      <c r="C44" s="26"/>
      <c r="D44" s="27"/>
      <c r="E44" s="19"/>
      <c r="F44" s="14"/>
    </row>
    <row r="45" spans="1:6" s="4" customFormat="1">
      <c r="A45" s="25"/>
      <c r="B45" s="25"/>
      <c r="C45" s="26"/>
      <c r="D45" s="27"/>
      <c r="E45" s="19"/>
      <c r="F45" s="14"/>
    </row>
    <row r="46" spans="1:6" s="4" customFormat="1">
      <c r="A46" s="25"/>
      <c r="B46" s="25"/>
      <c r="C46" s="26"/>
      <c r="D46" s="27"/>
      <c r="E46" s="19"/>
      <c r="F46" s="14"/>
    </row>
    <row r="47" spans="1:6" s="4" customFormat="1">
      <c r="A47" s="25"/>
      <c r="B47" s="25"/>
      <c r="C47" s="3"/>
      <c r="D47" s="27"/>
      <c r="E47" s="19"/>
      <c r="F47" s="14"/>
    </row>
    <row r="48" spans="1:6" s="4" customFormat="1">
      <c r="A48" s="25"/>
      <c r="B48" s="25"/>
      <c r="C48" s="26"/>
      <c r="D48" s="27"/>
      <c r="E48" s="19"/>
      <c r="F48" s="14"/>
    </row>
    <row r="49" spans="1:7" s="4" customFormat="1">
      <c r="A49" s="25"/>
      <c r="B49" s="25"/>
      <c r="C49" s="26"/>
      <c r="D49" s="27"/>
      <c r="E49" s="19"/>
      <c r="F49" s="14"/>
    </row>
    <row r="50" spans="1:7" s="4" customFormat="1">
      <c r="A50" s="25"/>
      <c r="B50" s="25"/>
      <c r="C50" s="26"/>
      <c r="D50" s="27"/>
      <c r="E50" s="19"/>
      <c r="F50" s="14"/>
    </row>
    <row r="51" spans="1:7" s="4" customFormat="1">
      <c r="A51" s="25"/>
      <c r="B51" s="25"/>
      <c r="C51" s="26"/>
      <c r="D51" s="27"/>
      <c r="E51" s="19"/>
      <c r="F51" s="14"/>
    </row>
    <row r="52" spans="1:7" s="4" customFormat="1">
      <c r="A52" s="25"/>
      <c r="B52" s="25"/>
      <c r="C52" s="26"/>
      <c r="D52" s="27"/>
      <c r="E52" s="19"/>
      <c r="F52" s="14"/>
    </row>
    <row r="53" spans="1:7" s="4" customFormat="1">
      <c r="A53" s="25"/>
      <c r="B53" s="25"/>
      <c r="C53" s="26"/>
      <c r="D53" s="27"/>
      <c r="E53" s="19"/>
      <c r="F53" s="14"/>
    </row>
    <row r="54" spans="1:7" s="4" customFormat="1">
      <c r="A54" s="25"/>
      <c r="B54" s="25"/>
      <c r="C54" s="26"/>
      <c r="D54" s="27"/>
      <c r="E54" s="19"/>
      <c r="F54" s="14"/>
    </row>
    <row r="55" spans="1:7" s="4" customFormat="1">
      <c r="A55" s="25"/>
      <c r="B55" s="25"/>
      <c r="C55" s="26"/>
      <c r="D55" s="27"/>
      <c r="E55" s="19"/>
      <c r="F55" s="14"/>
    </row>
    <row r="56" spans="1:7" s="4" customFormat="1">
      <c r="A56" s="25"/>
      <c r="B56" s="25"/>
      <c r="C56" s="26"/>
      <c r="D56" s="27"/>
      <c r="E56" s="19"/>
      <c r="F56" s="14"/>
    </row>
    <row r="57" spans="1:7" s="4" customFormat="1">
      <c r="A57" s="25"/>
      <c r="B57" s="25"/>
      <c r="C57" s="26"/>
      <c r="D57" s="27"/>
      <c r="E57" s="19"/>
      <c r="F57" s="14"/>
    </row>
    <row r="58" spans="1:7" s="4" customFormat="1">
      <c r="A58" s="25"/>
      <c r="B58" s="25"/>
      <c r="C58" s="26"/>
      <c r="D58" s="27"/>
      <c r="E58" s="19"/>
      <c r="F58" s="14"/>
    </row>
    <row r="59" spans="1:7" s="4" customFormat="1">
      <c r="A59" s="25"/>
      <c r="B59" s="25"/>
      <c r="C59" s="26"/>
      <c r="D59" s="27"/>
      <c r="E59" s="19"/>
      <c r="F59" s="14"/>
    </row>
    <row r="60" spans="1:7" s="4" customFormat="1">
      <c r="A60" s="25"/>
      <c r="B60" s="25"/>
      <c r="C60" s="26"/>
      <c r="D60" s="27"/>
      <c r="E60" s="19"/>
      <c r="F60" s="14"/>
    </row>
    <row r="61" spans="1:7" s="4" customFormat="1">
      <c r="A61" s="25"/>
      <c r="B61" s="25"/>
      <c r="C61" s="26"/>
      <c r="D61" s="27"/>
      <c r="E61" s="19"/>
      <c r="F61" s="14"/>
    </row>
    <row r="62" spans="1:7" s="4" customFormat="1">
      <c r="A62" s="25"/>
      <c r="B62" s="25"/>
      <c r="C62" s="26"/>
      <c r="D62" s="27"/>
      <c r="E62" s="19"/>
      <c r="F62" s="28"/>
      <c r="G62" s="29"/>
    </row>
    <row r="63" spans="1:7" s="4" customFormat="1">
      <c r="A63" s="25"/>
      <c r="B63" s="25"/>
      <c r="C63" s="26"/>
      <c r="D63" s="27"/>
      <c r="E63" s="19"/>
      <c r="F63" s="28"/>
      <c r="G63" s="29"/>
    </row>
    <row r="64" spans="1:7" s="4" customFormat="1">
      <c r="A64" s="25"/>
      <c r="B64" s="25"/>
      <c r="C64" s="26"/>
      <c r="D64" s="27"/>
      <c r="E64" s="19"/>
      <c r="F64" s="28"/>
      <c r="G64" s="29"/>
    </row>
    <row r="65" spans="1:7" s="4" customFormat="1">
      <c r="A65" s="25"/>
      <c r="B65" s="25"/>
      <c r="C65" s="26"/>
      <c r="D65" s="27"/>
      <c r="E65" s="19"/>
      <c r="F65" s="28"/>
      <c r="G65" s="29"/>
    </row>
    <row r="66" spans="1:7" s="4" customFormat="1">
      <c r="A66" s="25"/>
      <c r="B66" s="25"/>
      <c r="C66" s="26"/>
      <c r="D66" s="27"/>
      <c r="E66" s="19"/>
      <c r="F66" s="28"/>
      <c r="G66" s="29"/>
    </row>
    <row r="67" spans="1:7" s="4" customFormat="1">
      <c r="A67" s="25"/>
      <c r="B67" s="25"/>
      <c r="C67" s="26"/>
      <c r="D67" s="27"/>
      <c r="E67" s="19"/>
      <c r="F67" s="28"/>
      <c r="G67" s="29"/>
    </row>
    <row r="68" spans="1:7" s="4" customFormat="1">
      <c r="A68" s="25"/>
      <c r="B68" s="25"/>
      <c r="C68" s="26"/>
      <c r="D68" s="27"/>
      <c r="E68" s="19"/>
      <c r="F68" s="28"/>
      <c r="G68" s="29"/>
    </row>
    <row r="69" spans="1:7" s="4" customFormat="1">
      <c r="A69" s="25"/>
      <c r="B69" s="25"/>
      <c r="C69" s="26"/>
      <c r="D69" s="27"/>
      <c r="E69" s="19"/>
      <c r="F69" s="28"/>
      <c r="G69" s="29"/>
    </row>
    <row r="70" spans="1:7" s="4" customFormat="1">
      <c r="A70" s="25"/>
      <c r="B70" s="25"/>
      <c r="C70" s="26"/>
      <c r="D70" s="27"/>
      <c r="E70" s="19"/>
      <c r="F70" s="28"/>
      <c r="G70" s="29"/>
    </row>
    <row r="71" spans="1:7" s="4" customFormat="1">
      <c r="A71" s="25"/>
      <c r="B71" s="25"/>
      <c r="C71" s="26"/>
      <c r="D71" s="27"/>
      <c r="E71" s="19"/>
      <c r="F71" s="28"/>
      <c r="G71" s="29"/>
    </row>
    <row r="72" spans="1:7" s="4" customFormat="1">
      <c r="A72" s="25"/>
      <c r="B72" s="25"/>
      <c r="C72" s="26"/>
      <c r="D72" s="27"/>
      <c r="E72" s="19"/>
      <c r="F72" s="28"/>
      <c r="G72" s="29"/>
    </row>
    <row r="73" spans="1:7" s="4" customFormat="1">
      <c r="A73" s="25"/>
      <c r="B73" s="25"/>
      <c r="C73" s="26"/>
      <c r="D73" s="27"/>
      <c r="E73" s="19"/>
      <c r="F73" s="28"/>
      <c r="G73" s="29"/>
    </row>
    <row r="74" spans="1:7" s="4" customFormat="1">
      <c r="A74" s="25"/>
      <c r="B74" s="25"/>
      <c r="C74" s="26"/>
      <c r="D74" s="27"/>
      <c r="E74" s="19"/>
      <c r="F74" s="28"/>
      <c r="G74" s="29"/>
    </row>
    <row r="75" spans="1:7" s="4" customFormat="1">
      <c r="A75" s="25"/>
      <c r="B75" s="25"/>
      <c r="C75" s="26"/>
      <c r="D75" s="27"/>
      <c r="E75" s="19"/>
      <c r="F75" s="28"/>
      <c r="G75" s="29"/>
    </row>
    <row r="76" spans="1:7" s="4" customFormat="1">
      <c r="A76" s="25"/>
      <c r="B76" s="25"/>
      <c r="C76" s="26"/>
      <c r="D76" s="27"/>
      <c r="E76" s="19"/>
      <c r="F76" s="28"/>
      <c r="G76" s="29"/>
    </row>
    <row r="77" spans="1:7" s="4" customFormat="1">
      <c r="A77" s="25"/>
      <c r="B77" s="25"/>
      <c r="C77" s="26"/>
      <c r="D77" s="27"/>
      <c r="E77" s="19"/>
      <c r="F77" s="28"/>
      <c r="G77" s="29"/>
    </row>
    <row r="78" spans="1:7" s="4" customFormat="1">
      <c r="A78" s="25"/>
      <c r="B78" s="25"/>
      <c r="C78" s="26"/>
      <c r="D78" s="27"/>
      <c r="E78" s="19"/>
      <c r="F78" s="28"/>
      <c r="G78" s="29"/>
    </row>
    <row r="79" spans="1:7" s="4" customFormat="1">
      <c r="A79" s="25"/>
      <c r="B79" s="25"/>
      <c r="C79" s="26"/>
      <c r="D79" s="27"/>
      <c r="E79" s="19"/>
      <c r="F79" s="28"/>
      <c r="G79" s="29"/>
    </row>
    <row r="80" spans="1:7" s="4" customFormat="1">
      <c r="A80" s="25"/>
      <c r="B80" s="25"/>
      <c r="C80" s="26"/>
      <c r="D80" s="27"/>
      <c r="E80" s="19"/>
      <c r="F80" s="28"/>
      <c r="G80" s="29"/>
    </row>
    <row r="81" spans="1:7" s="4" customFormat="1">
      <c r="A81" s="25"/>
      <c r="B81" s="25"/>
      <c r="C81" s="26"/>
      <c r="D81" s="27"/>
      <c r="E81" s="19"/>
      <c r="F81" s="28"/>
      <c r="G81" s="29"/>
    </row>
    <row r="82" spans="1:7" s="4" customFormat="1">
      <c r="A82" s="25"/>
      <c r="B82" s="25"/>
      <c r="C82" s="26"/>
      <c r="D82" s="27"/>
      <c r="E82" s="19"/>
      <c r="F82" s="28"/>
      <c r="G82" s="29"/>
    </row>
    <row r="83" spans="1:7" s="4" customFormat="1">
      <c r="A83" s="25"/>
      <c r="B83" s="24"/>
      <c r="C83" s="26"/>
      <c r="D83" s="27"/>
      <c r="E83" s="19"/>
      <c r="F83" s="28"/>
      <c r="G83" s="29"/>
    </row>
    <row r="84" spans="1:7" s="4" customFormat="1">
      <c r="A84" s="1"/>
      <c r="B84" s="24"/>
      <c r="C84" s="27"/>
      <c r="D84" s="27"/>
      <c r="E84" s="19"/>
      <c r="F84" s="28"/>
      <c r="G84" s="29"/>
    </row>
    <row r="85" spans="1:7" s="4" customFormat="1">
      <c r="A85" s="1"/>
      <c r="B85" s="24"/>
      <c r="C85" s="26"/>
      <c r="D85" s="27"/>
      <c r="E85" s="19"/>
      <c r="F85" s="28"/>
      <c r="G85" s="29"/>
    </row>
    <row r="86" spans="1:7" s="4" customFormat="1">
      <c r="A86" s="1"/>
      <c r="B86" s="24"/>
      <c r="C86" s="26"/>
      <c r="D86" s="27"/>
      <c r="E86" s="19"/>
      <c r="F86" s="28"/>
      <c r="G86" s="29"/>
    </row>
    <row r="87" spans="1:7" s="4" customFormat="1">
      <c r="A87" s="1"/>
      <c r="B87" s="24"/>
      <c r="C87" s="26"/>
      <c r="D87" s="27"/>
      <c r="E87" s="19"/>
      <c r="F87" s="28"/>
      <c r="G87" s="29"/>
    </row>
    <row r="88" spans="1:7" s="4" customFormat="1">
      <c r="A88" s="1"/>
      <c r="B88" s="24"/>
      <c r="C88" s="26"/>
      <c r="D88" s="27"/>
      <c r="E88" s="19"/>
      <c r="F88" s="28"/>
      <c r="G88" s="29"/>
    </row>
    <row r="89" spans="1:7" s="4" customFormat="1">
      <c r="A89" s="1"/>
      <c r="B89" s="24"/>
      <c r="C89" s="26"/>
      <c r="D89" s="27"/>
      <c r="E89" s="19"/>
      <c r="F89" s="28"/>
      <c r="G89" s="29"/>
    </row>
    <row r="90" spans="1:7" s="4" customFormat="1">
      <c r="A90" s="1"/>
      <c r="B90" s="24"/>
      <c r="C90" s="26"/>
      <c r="D90" s="27"/>
      <c r="E90" s="19"/>
      <c r="F90" s="28"/>
      <c r="G90" s="29"/>
    </row>
    <row r="91" spans="1:7" s="4" customFormat="1">
      <c r="A91" s="1"/>
      <c r="B91" s="24"/>
      <c r="C91" s="26"/>
      <c r="D91" s="27"/>
      <c r="E91" s="19"/>
      <c r="F91" s="28"/>
      <c r="G91" s="29"/>
    </row>
    <row r="92" spans="1:7" s="4" customFormat="1">
      <c r="A92" s="1"/>
      <c r="B92" s="24"/>
      <c r="C92" s="26"/>
      <c r="D92" s="27"/>
      <c r="E92" s="19"/>
      <c r="F92" s="28"/>
      <c r="G92" s="29"/>
    </row>
    <row r="93" spans="1:7" s="4" customFormat="1">
      <c r="A93" s="1"/>
      <c r="B93" s="24"/>
      <c r="C93" s="26"/>
      <c r="D93" s="27"/>
      <c r="E93" s="19"/>
      <c r="F93" s="28"/>
      <c r="G93" s="29"/>
    </row>
    <row r="94" spans="1:7" s="4" customFormat="1">
      <c r="A94" s="1"/>
      <c r="B94" s="24"/>
      <c r="C94" s="26"/>
      <c r="D94" s="27"/>
      <c r="E94" s="19"/>
      <c r="F94" s="28"/>
      <c r="G94" s="29"/>
    </row>
    <row r="95" spans="1:7" s="4" customFormat="1">
      <c r="A95" s="1"/>
      <c r="B95" s="24"/>
      <c r="C95" s="26"/>
      <c r="D95" s="27"/>
      <c r="E95" s="19"/>
      <c r="F95" s="28"/>
      <c r="G95" s="29"/>
    </row>
    <row r="96" spans="1:7" s="4" customFormat="1">
      <c r="A96" s="1"/>
      <c r="B96" s="24"/>
      <c r="C96" s="26"/>
      <c r="D96" s="27"/>
      <c r="E96" s="19"/>
      <c r="F96" s="28"/>
      <c r="G96" s="29"/>
    </row>
    <row r="97" spans="1:7" s="4" customFormat="1">
      <c r="A97" s="1"/>
      <c r="B97" s="24"/>
      <c r="C97" s="26"/>
      <c r="D97" s="27"/>
      <c r="E97" s="19"/>
      <c r="F97" s="28"/>
      <c r="G97" s="29"/>
    </row>
    <row r="98" spans="1:7" s="4" customFormat="1">
      <c r="A98" s="1"/>
      <c r="B98" s="24"/>
      <c r="C98" s="26"/>
      <c r="D98" s="27"/>
      <c r="E98" s="19"/>
      <c r="F98" s="28"/>
      <c r="G98" s="29"/>
    </row>
    <row r="99" spans="1:7" s="4" customFormat="1">
      <c r="A99" s="1"/>
      <c r="B99" s="24"/>
      <c r="C99" s="26"/>
      <c r="D99" s="27"/>
      <c r="E99" s="19"/>
      <c r="F99" s="28"/>
      <c r="G99" s="29"/>
    </row>
    <row r="100" spans="1:7" s="4" customFormat="1">
      <c r="A100" s="1"/>
      <c r="B100" s="24"/>
      <c r="C100" s="26"/>
      <c r="D100" s="27"/>
      <c r="E100" s="19"/>
      <c r="F100" s="28"/>
      <c r="G100" s="29"/>
    </row>
    <row r="101" spans="1:7" s="4" customFormat="1">
      <c r="A101" s="1"/>
      <c r="B101" s="24"/>
      <c r="C101" s="26"/>
      <c r="D101" s="27"/>
      <c r="E101" s="19"/>
      <c r="F101" s="28"/>
      <c r="G101" s="29"/>
    </row>
    <row r="102" spans="1:7" s="4" customFormat="1">
      <c r="A102" s="1"/>
      <c r="B102" s="24"/>
      <c r="C102" s="26"/>
      <c r="D102" s="27"/>
      <c r="E102" s="19"/>
      <c r="F102" s="28"/>
      <c r="G102" s="29"/>
    </row>
    <row r="103" spans="1:7" s="4" customFormat="1">
      <c r="A103" s="1"/>
      <c r="B103" s="24"/>
      <c r="C103" s="26"/>
      <c r="D103" s="27"/>
      <c r="E103" s="19"/>
      <c r="F103" s="28"/>
      <c r="G103" s="29"/>
    </row>
    <row r="104" spans="1:7" s="4" customFormat="1">
      <c r="A104" s="1"/>
      <c r="B104" s="24"/>
      <c r="C104" s="26"/>
      <c r="D104" s="27"/>
      <c r="E104" s="19"/>
      <c r="F104" s="28"/>
      <c r="G104" s="29"/>
    </row>
    <row r="105" spans="1:7" s="4" customFormat="1">
      <c r="A105" s="1"/>
      <c r="B105" s="24"/>
      <c r="C105" s="26"/>
      <c r="D105" s="27"/>
      <c r="E105" s="19"/>
      <c r="F105" s="28"/>
      <c r="G105" s="29"/>
    </row>
    <row r="106" spans="1:7" s="4" customFormat="1">
      <c r="A106" s="1"/>
      <c r="B106" s="24"/>
      <c r="C106" s="26"/>
      <c r="D106" s="27"/>
      <c r="E106" s="19"/>
      <c r="F106" s="28"/>
      <c r="G106" s="29"/>
    </row>
    <row r="107" spans="1:7" s="4" customFormat="1">
      <c r="A107" s="1"/>
      <c r="B107" s="24"/>
      <c r="C107" s="26"/>
      <c r="D107" s="27"/>
      <c r="E107" s="19"/>
      <c r="F107" s="28"/>
      <c r="G107" s="29"/>
    </row>
    <row r="108" spans="1:7" s="4" customFormat="1">
      <c r="A108" s="1"/>
      <c r="B108" s="24"/>
      <c r="C108" s="26"/>
      <c r="D108" s="27"/>
      <c r="E108" s="19"/>
      <c r="F108" s="28"/>
      <c r="G108" s="29"/>
    </row>
    <row r="109" spans="1:7" s="4" customFormat="1">
      <c r="A109" s="1"/>
      <c r="B109" s="24"/>
      <c r="C109" s="26"/>
      <c r="D109" s="27"/>
      <c r="E109" s="19"/>
      <c r="F109" s="28"/>
      <c r="G109" s="29"/>
    </row>
    <row r="110" spans="1:7" s="4" customFormat="1">
      <c r="A110" s="1"/>
      <c r="B110" s="24"/>
      <c r="C110" s="26"/>
      <c r="D110" s="27"/>
      <c r="E110" s="19"/>
      <c r="F110" s="28"/>
      <c r="G110" s="29"/>
    </row>
    <row r="111" spans="1:7" s="4" customFormat="1">
      <c r="A111" s="1"/>
      <c r="B111" s="25"/>
      <c r="C111" s="26"/>
      <c r="D111" s="27"/>
      <c r="E111" s="19"/>
      <c r="F111" s="28"/>
      <c r="G111" s="29"/>
    </row>
    <row r="112" spans="1:7" s="4" customFormat="1">
      <c r="A112" s="1"/>
      <c r="B112" s="25"/>
      <c r="C112" s="26"/>
      <c r="D112" s="27"/>
      <c r="E112" s="19"/>
      <c r="F112" s="28"/>
      <c r="G112" s="29"/>
    </row>
    <row r="113" spans="1:7" s="4" customFormat="1">
      <c r="A113" s="1"/>
      <c r="B113" s="24"/>
      <c r="C113" s="26"/>
      <c r="D113" s="27"/>
      <c r="E113" s="19"/>
      <c r="F113" s="28"/>
      <c r="G113" s="29"/>
    </row>
    <row r="114" spans="1:7" s="4" customFormat="1">
      <c r="A114" s="1"/>
      <c r="B114" s="24"/>
      <c r="C114" s="26"/>
      <c r="D114" s="27"/>
      <c r="E114" s="19"/>
      <c r="F114" s="28"/>
      <c r="G114" s="29"/>
    </row>
    <row r="115" spans="1:7" s="4" customFormat="1">
      <c r="A115" s="1"/>
      <c r="B115" s="24"/>
      <c r="C115" s="26"/>
      <c r="D115" s="27"/>
      <c r="E115" s="19"/>
      <c r="F115" s="28"/>
      <c r="G115" s="29"/>
    </row>
    <row r="116" spans="1:7" s="4" customFormat="1">
      <c r="A116" s="1"/>
      <c r="B116" s="24"/>
      <c r="C116" s="26"/>
      <c r="D116" s="27"/>
      <c r="E116" s="19"/>
      <c r="F116" s="28"/>
      <c r="G116" s="29"/>
    </row>
    <row r="117" spans="1:7" s="4" customFormat="1">
      <c r="A117" s="1"/>
      <c r="B117" s="24"/>
      <c r="C117" s="26"/>
      <c r="D117" s="27"/>
      <c r="E117" s="19"/>
      <c r="F117" s="28"/>
      <c r="G117" s="29"/>
    </row>
    <row r="118" spans="1:7" s="4" customFormat="1">
      <c r="A118" s="1"/>
      <c r="B118" s="24"/>
      <c r="C118" s="26"/>
      <c r="D118" s="27"/>
      <c r="E118" s="19"/>
      <c r="F118" s="28"/>
      <c r="G118" s="29"/>
    </row>
    <row r="119" spans="1:7" s="4" customFormat="1">
      <c r="A119" s="1"/>
      <c r="B119" s="24"/>
      <c r="C119" s="26"/>
      <c r="D119" s="27"/>
      <c r="E119" s="19"/>
      <c r="F119" s="28"/>
      <c r="G119" s="29"/>
    </row>
    <row r="120" spans="1:7" s="4" customFormat="1">
      <c r="A120" s="1"/>
      <c r="B120" s="25"/>
      <c r="C120" s="26"/>
      <c r="D120" s="27"/>
      <c r="E120" s="19"/>
      <c r="F120" s="28"/>
      <c r="G120" s="29"/>
    </row>
    <row r="121" spans="1:7" s="4" customFormat="1">
      <c r="A121" s="1"/>
      <c r="B121" s="25"/>
      <c r="C121" s="26"/>
      <c r="D121" s="27"/>
      <c r="E121" s="19"/>
      <c r="F121" s="28"/>
      <c r="G121" s="29"/>
    </row>
    <row r="122" spans="1:7" s="4" customFormat="1">
      <c r="A122" s="1"/>
      <c r="B122" s="25"/>
      <c r="C122" s="26"/>
      <c r="D122" s="27"/>
      <c r="E122" s="19"/>
      <c r="F122" s="28"/>
    </row>
    <row r="123" spans="1:7" s="4" customFormat="1">
      <c r="A123" s="1"/>
      <c r="B123" s="25"/>
      <c r="C123" s="26"/>
      <c r="D123" s="27"/>
      <c r="E123" s="19"/>
      <c r="F123" s="30"/>
    </row>
    <row r="124" spans="1:7" s="4" customFormat="1">
      <c r="A124" s="1"/>
      <c r="B124" s="25"/>
      <c r="C124" s="26"/>
      <c r="D124" s="27"/>
      <c r="E124" s="19"/>
      <c r="F124" s="30"/>
    </row>
    <row r="125" spans="1:7" s="4" customFormat="1">
      <c r="A125" s="1"/>
      <c r="B125" s="25"/>
      <c r="C125" s="26"/>
      <c r="D125" s="27"/>
      <c r="E125" s="19"/>
      <c r="F125" s="30"/>
    </row>
    <row r="126" spans="1:7" s="4" customFormat="1">
      <c r="A126" s="1"/>
      <c r="B126" s="25"/>
      <c r="C126" s="26"/>
      <c r="D126" s="27"/>
      <c r="E126" s="19"/>
      <c r="F126" s="30"/>
    </row>
    <row r="127" spans="1:7" s="4" customFormat="1">
      <c r="A127" s="1"/>
      <c r="B127" s="25"/>
      <c r="C127" s="26"/>
      <c r="D127" s="27"/>
      <c r="E127" s="19"/>
      <c r="F127" s="30"/>
    </row>
    <row r="128" spans="1:7" s="4" customFormat="1">
      <c r="A128" s="1"/>
      <c r="B128" s="25"/>
      <c r="C128" s="26"/>
      <c r="D128" s="27"/>
      <c r="E128" s="19"/>
      <c r="F128" s="30"/>
    </row>
    <row r="129" spans="1:6" s="4" customFormat="1">
      <c r="A129" s="1"/>
      <c r="B129" s="25"/>
      <c r="C129" s="26"/>
      <c r="D129" s="27"/>
      <c r="E129" s="19"/>
      <c r="F129" s="30"/>
    </row>
    <row r="130" spans="1:6" s="4" customFormat="1">
      <c r="A130" s="1"/>
      <c r="B130" s="25"/>
      <c r="C130" s="26"/>
      <c r="D130" s="27"/>
      <c r="E130" s="19"/>
      <c r="F130" s="30"/>
    </row>
    <row r="131" spans="1:6" s="4" customFormat="1">
      <c r="A131" s="1"/>
      <c r="B131" s="25"/>
      <c r="C131" s="26"/>
      <c r="D131" s="27"/>
      <c r="E131" s="19"/>
      <c r="F131" s="30"/>
    </row>
    <row r="132" spans="1:6" s="4" customFormat="1">
      <c r="A132" s="1"/>
      <c r="B132" s="25"/>
      <c r="C132" s="26"/>
      <c r="D132" s="27"/>
      <c r="E132" s="19"/>
      <c r="F132" s="30"/>
    </row>
    <row r="133" spans="1:6" s="4" customFormat="1">
      <c r="A133" s="1"/>
      <c r="B133" s="25"/>
      <c r="C133" s="26"/>
      <c r="D133" s="27"/>
      <c r="E133" s="19"/>
      <c r="F133" s="30"/>
    </row>
    <row r="134" spans="1:6" s="4" customFormat="1">
      <c r="A134" s="1"/>
      <c r="B134" s="25"/>
      <c r="C134" s="26"/>
      <c r="D134" s="27"/>
      <c r="E134" s="19"/>
      <c r="F134" s="30"/>
    </row>
    <row r="135" spans="1:6" s="4" customFormat="1">
      <c r="A135" s="1"/>
      <c r="B135" s="25"/>
      <c r="C135" s="26"/>
      <c r="D135" s="27"/>
      <c r="E135" s="19"/>
      <c r="F135" s="30"/>
    </row>
    <row r="136" spans="1:6" s="4" customFormat="1">
      <c r="A136" s="1"/>
      <c r="B136" s="25"/>
      <c r="C136" s="26"/>
      <c r="D136" s="27"/>
      <c r="E136" s="19"/>
      <c r="F136" s="30"/>
    </row>
    <row r="137" spans="1:6" s="4" customFormat="1">
      <c r="A137" s="1"/>
      <c r="B137" s="25"/>
      <c r="C137" s="26"/>
      <c r="D137" s="27"/>
      <c r="E137" s="19"/>
      <c r="F137" s="30"/>
    </row>
    <row r="138" spans="1:6" s="4" customFormat="1">
      <c r="A138" s="1"/>
      <c r="B138" s="25"/>
      <c r="C138" s="26"/>
      <c r="D138" s="27"/>
      <c r="E138" s="19"/>
      <c r="F138" s="30"/>
    </row>
    <row r="139" spans="1:6" s="4" customFormat="1">
      <c r="A139" s="1"/>
      <c r="B139" s="25"/>
      <c r="C139" s="26"/>
      <c r="D139" s="27"/>
      <c r="E139" s="19"/>
      <c r="F139" s="30"/>
    </row>
    <row r="140" spans="1:6" s="4" customFormat="1">
      <c r="A140" s="1"/>
      <c r="B140" s="25"/>
      <c r="C140" s="26"/>
      <c r="D140" s="27"/>
      <c r="E140" s="19"/>
      <c r="F140" s="30"/>
    </row>
    <row r="141" spans="1:6" s="4" customFormat="1">
      <c r="A141" s="1"/>
      <c r="B141" s="25"/>
      <c r="C141" s="26"/>
      <c r="D141" s="27"/>
      <c r="E141" s="19"/>
      <c r="F141" s="30"/>
    </row>
    <row r="142" spans="1:6" s="4" customFormat="1">
      <c r="A142" s="1"/>
      <c r="B142" s="25"/>
      <c r="C142" s="26"/>
      <c r="D142" s="27"/>
      <c r="E142" s="19"/>
      <c r="F142" s="30"/>
    </row>
    <row r="143" spans="1:6" s="4" customFormat="1">
      <c r="A143" s="1"/>
      <c r="B143" s="25"/>
      <c r="C143" s="26"/>
      <c r="D143" s="27"/>
      <c r="E143" s="19"/>
      <c r="F143" s="30"/>
    </row>
    <row r="144" spans="1:6" s="4" customFormat="1">
      <c r="A144" s="1"/>
      <c r="B144" s="25"/>
      <c r="C144" s="26"/>
      <c r="D144" s="27"/>
      <c r="E144" s="19"/>
      <c r="F144" s="30"/>
    </row>
    <row r="145" spans="1:6" s="4" customFormat="1">
      <c r="A145" s="1"/>
      <c r="B145" s="25"/>
      <c r="C145" s="26"/>
      <c r="D145" s="27"/>
      <c r="E145" s="19"/>
      <c r="F145" s="30"/>
    </row>
    <row r="146" spans="1:6" s="4" customFormat="1">
      <c r="A146" s="1"/>
      <c r="B146" s="25"/>
      <c r="C146" s="26"/>
      <c r="D146" s="27"/>
      <c r="E146" s="19"/>
      <c r="F146" s="30"/>
    </row>
    <row r="147" spans="1:6" s="4" customFormat="1">
      <c r="A147" s="1"/>
      <c r="B147" s="25"/>
      <c r="C147" s="26"/>
      <c r="D147" s="27"/>
      <c r="E147" s="19"/>
      <c r="F147" s="30"/>
    </row>
    <row r="148" spans="1:6" s="4" customFormat="1">
      <c r="A148" s="1"/>
      <c r="B148" s="25"/>
      <c r="C148" s="26"/>
      <c r="D148" s="27"/>
      <c r="E148" s="19"/>
      <c r="F148" s="30"/>
    </row>
    <row r="149" spans="1:6" s="4" customFormat="1">
      <c r="A149" s="1"/>
      <c r="B149" s="25"/>
      <c r="C149" s="26"/>
      <c r="D149" s="27"/>
      <c r="E149" s="19"/>
      <c r="F149" s="30"/>
    </row>
    <row r="150" spans="1:6" s="4" customFormat="1">
      <c r="A150" s="1"/>
      <c r="B150" s="25"/>
      <c r="C150" s="26"/>
      <c r="D150" s="27"/>
      <c r="E150" s="19"/>
      <c r="F150" s="30"/>
    </row>
    <row r="151" spans="1:6" s="4" customFormat="1">
      <c r="A151" s="1"/>
      <c r="B151" s="25"/>
      <c r="C151" s="26"/>
      <c r="D151" s="27"/>
      <c r="E151" s="19"/>
      <c r="F151" s="30"/>
    </row>
    <row r="152" spans="1:6" s="4" customFormat="1">
      <c r="A152" s="1"/>
      <c r="B152" s="25"/>
      <c r="C152" s="26"/>
      <c r="D152" s="27"/>
      <c r="E152" s="19"/>
      <c r="F152" s="30"/>
    </row>
    <row r="153" spans="1:6" s="4" customFormat="1">
      <c r="A153" s="1"/>
      <c r="B153" s="25"/>
      <c r="C153" s="26"/>
      <c r="D153" s="27"/>
      <c r="E153" s="19"/>
      <c r="F153" s="30"/>
    </row>
    <row r="154" spans="1:6" s="4" customFormat="1">
      <c r="A154" s="1"/>
      <c r="B154" s="25"/>
      <c r="C154" s="26"/>
      <c r="D154" s="27"/>
      <c r="E154" s="19"/>
      <c r="F154" s="30"/>
    </row>
    <row r="155" spans="1:6" s="4" customFormat="1">
      <c r="A155" s="1"/>
      <c r="B155" s="25"/>
      <c r="C155" s="26"/>
      <c r="D155" s="27"/>
      <c r="E155" s="19"/>
      <c r="F155" s="30"/>
    </row>
    <row r="156" spans="1:6" s="4" customFormat="1">
      <c r="A156" s="1"/>
      <c r="B156" s="25"/>
      <c r="C156" s="26"/>
      <c r="D156" s="27"/>
      <c r="E156" s="19"/>
      <c r="F156" s="30"/>
    </row>
    <row r="157" spans="1:6" s="4" customFormat="1">
      <c r="A157" s="1"/>
      <c r="B157" s="25"/>
      <c r="C157" s="26"/>
      <c r="D157" s="27"/>
      <c r="E157" s="19"/>
      <c r="F157" s="30"/>
    </row>
    <row r="158" spans="1:6" s="4" customFormat="1">
      <c r="A158" s="1"/>
      <c r="B158" s="25"/>
      <c r="C158" s="26"/>
      <c r="D158" s="27"/>
      <c r="E158" s="19"/>
      <c r="F158" s="30"/>
    </row>
    <row r="159" spans="1:6" s="4" customFormat="1">
      <c r="A159" s="1"/>
      <c r="B159" s="25"/>
      <c r="C159" s="26"/>
      <c r="D159" s="27"/>
      <c r="E159" s="19"/>
      <c r="F159" s="30"/>
    </row>
    <row r="160" spans="1:6" s="4" customFormat="1">
      <c r="A160" s="1"/>
      <c r="B160" s="25"/>
      <c r="C160" s="26"/>
      <c r="D160" s="27"/>
      <c r="E160" s="19"/>
      <c r="F160" s="30"/>
    </row>
    <row r="161" spans="1:6" s="4" customFormat="1">
      <c r="A161" s="1"/>
      <c r="B161" s="25"/>
      <c r="C161" s="26"/>
      <c r="D161" s="27"/>
      <c r="E161" s="19"/>
      <c r="F161" s="30"/>
    </row>
    <row r="162" spans="1:6" s="4" customFormat="1">
      <c r="A162" s="1"/>
      <c r="B162" s="25"/>
      <c r="C162" s="26"/>
      <c r="D162" s="27"/>
      <c r="E162" s="19"/>
      <c r="F162" s="30"/>
    </row>
    <row r="163" spans="1:6" s="4" customFormat="1">
      <c r="A163" s="1"/>
      <c r="B163" s="25"/>
      <c r="C163" s="26"/>
      <c r="D163" s="27"/>
      <c r="E163" s="19"/>
      <c r="F163" s="30"/>
    </row>
    <row r="164" spans="1:6" s="4" customFormat="1">
      <c r="A164" s="1"/>
      <c r="B164" s="25"/>
      <c r="C164" s="26"/>
      <c r="D164" s="27"/>
      <c r="E164" s="19"/>
      <c r="F164" s="30"/>
    </row>
    <row r="165" spans="1:6" s="4" customFormat="1">
      <c r="A165" s="1"/>
      <c r="B165" s="25"/>
      <c r="C165" s="26"/>
      <c r="D165" s="27"/>
      <c r="E165" s="19"/>
      <c r="F165" s="30"/>
    </row>
    <row r="166" spans="1:6" s="4" customFormat="1">
      <c r="A166" s="1"/>
      <c r="B166" s="25"/>
      <c r="C166" s="26"/>
      <c r="D166" s="27"/>
      <c r="E166" s="19"/>
      <c r="F166" s="30"/>
    </row>
    <row r="167" spans="1:6" s="4" customFormat="1" ht="15.75">
      <c r="A167" s="22"/>
      <c r="B167" s="31"/>
      <c r="C167" s="32"/>
      <c r="D167" s="33"/>
      <c r="E167" s="19"/>
      <c r="F167" s="33"/>
    </row>
    <row r="168" spans="1:6" s="4" customFormat="1">
      <c r="A168" s="1"/>
      <c r="B168" s="1"/>
      <c r="C168" s="27"/>
      <c r="D168" s="27"/>
      <c r="E168" s="19"/>
      <c r="F168" s="30"/>
    </row>
    <row r="169" spans="1:6" s="4" customFormat="1">
      <c r="A169" s="25"/>
      <c r="B169" s="25"/>
      <c r="C169" s="26"/>
      <c r="D169" s="27"/>
      <c r="E169" s="19"/>
      <c r="F169" s="30"/>
    </row>
    <row r="170" spans="1:6" s="4" customFormat="1">
      <c r="A170" s="1"/>
      <c r="B170" s="1"/>
      <c r="C170" s="27"/>
      <c r="D170" s="27"/>
      <c r="E170" s="19"/>
      <c r="F170" s="30"/>
    </row>
    <row r="171" spans="1:6" s="4" customFormat="1" ht="16.5">
      <c r="A171" s="34"/>
      <c r="B171" s="17"/>
      <c r="C171" s="35"/>
      <c r="D171" s="36"/>
      <c r="E171" s="19"/>
      <c r="F171" s="30"/>
    </row>
    <row r="172" spans="1:6" s="4" customFormat="1" ht="16.5">
      <c r="A172" s="34"/>
      <c r="B172" s="17"/>
      <c r="C172" s="35"/>
      <c r="D172" s="36"/>
      <c r="E172" s="19"/>
      <c r="F172" s="30"/>
    </row>
    <row r="173" spans="1:6" s="4" customFormat="1">
      <c r="A173" s="3"/>
      <c r="B173" s="3"/>
      <c r="C173" s="14"/>
      <c r="D173" s="14"/>
      <c r="E173" s="19"/>
      <c r="F173" s="30"/>
    </row>
    <row r="174" spans="1:6" s="4" customFormat="1">
      <c r="A174" s="3"/>
      <c r="B174" s="3"/>
      <c r="C174" s="14"/>
      <c r="D174" s="14"/>
      <c r="E174" s="19"/>
      <c r="F174" s="30"/>
    </row>
    <row r="175" spans="1:6">
      <c r="A175" s="1"/>
      <c r="B175" s="1"/>
      <c r="C175" s="15"/>
      <c r="D175" s="15"/>
      <c r="E175" s="19"/>
      <c r="F175" s="27"/>
    </row>
    <row r="176" spans="1:6">
      <c r="A176" s="1"/>
      <c r="B176" s="1"/>
      <c r="C176" s="15"/>
      <c r="D176" s="15"/>
      <c r="E176" s="19"/>
      <c r="F176" s="27"/>
    </row>
    <row r="177" spans="1:6" s="4" customFormat="1">
      <c r="A177" s="3"/>
      <c r="B177" s="3"/>
      <c r="C177" s="14"/>
      <c r="D177" s="14"/>
      <c r="E177" s="19"/>
      <c r="F177" s="30"/>
    </row>
    <row r="178" spans="1:6" s="4" customFormat="1">
      <c r="A178" s="3"/>
      <c r="B178" s="37"/>
      <c r="C178" s="14"/>
      <c r="D178" s="14"/>
      <c r="E178" s="19"/>
      <c r="F178" s="30"/>
    </row>
    <row r="179" spans="1:6" s="4" customFormat="1">
      <c r="A179" s="3"/>
      <c r="B179" s="37"/>
      <c r="C179" s="14"/>
      <c r="D179" s="14"/>
      <c r="E179" s="19"/>
      <c r="F179" s="30"/>
    </row>
    <row r="180" spans="1:6" ht="18">
      <c r="A180" s="31"/>
      <c r="B180" s="38"/>
      <c r="C180" s="39"/>
      <c r="D180" s="40"/>
      <c r="E180" s="19"/>
      <c r="F180" s="41"/>
    </row>
    <row r="181" spans="1:6">
      <c r="F181" s="41"/>
    </row>
    <row r="182" spans="1:6">
      <c r="F182" s="41"/>
    </row>
    <row r="183" spans="1:6">
      <c r="F183" s="41"/>
    </row>
    <row r="184" spans="1:6">
      <c r="F184" s="41"/>
    </row>
    <row r="185" spans="1:6">
      <c r="F185" s="41"/>
    </row>
    <row r="186" spans="1:6">
      <c r="F186" s="41"/>
    </row>
    <row r="187" spans="1:6">
      <c r="F187" s="41"/>
    </row>
    <row r="188" spans="1:6">
      <c r="F188" s="41"/>
    </row>
  </sheetData>
  <mergeCells count="16">
    <mergeCell ref="A14:A15"/>
    <mergeCell ref="A10:E13"/>
    <mergeCell ref="B8:C8"/>
    <mergeCell ref="A6:F6"/>
    <mergeCell ref="B1:F1"/>
    <mergeCell ref="B2:C2"/>
    <mergeCell ref="D2:F2"/>
    <mergeCell ref="B3:C3"/>
    <mergeCell ref="D3:F3"/>
    <mergeCell ref="C27:E27"/>
    <mergeCell ref="C28:E28"/>
    <mergeCell ref="C15:E15"/>
    <mergeCell ref="B4:F4"/>
    <mergeCell ref="C5:F5"/>
    <mergeCell ref="C14:E14"/>
    <mergeCell ref="B14:B15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6"/>
  <sheetViews>
    <sheetView topLeftCell="A238" workbookViewId="0">
      <selection activeCell="B44" sqref="B44"/>
    </sheetView>
  </sheetViews>
  <sheetFormatPr defaultColWidth="8.85546875" defaultRowHeight="15.75"/>
  <cols>
    <col min="1" max="1" width="69.85546875" style="77" customWidth="1"/>
    <col min="2" max="2" width="14.7109375" style="88" customWidth="1"/>
    <col min="3" max="3" width="7.28515625" style="88" customWidth="1"/>
    <col min="4" max="4" width="7.85546875" style="88" customWidth="1"/>
    <col min="5" max="5" width="12.85546875" style="49" customWidth="1"/>
    <col min="6" max="6" width="13.42578125" style="51" customWidth="1"/>
    <col min="7" max="7" width="11.7109375" style="51" customWidth="1"/>
    <col min="8" max="8" width="0.5703125" style="78" hidden="1" customWidth="1"/>
    <col min="9" max="9" width="0.85546875" style="78" hidden="1" customWidth="1"/>
    <col min="10" max="16384" width="8.85546875" style="78"/>
  </cols>
  <sheetData>
    <row r="1" spans="1:9">
      <c r="B1" s="48"/>
      <c r="C1" s="566" t="s">
        <v>580</v>
      </c>
      <c r="D1" s="566"/>
      <c r="E1" s="566"/>
      <c r="F1" s="566"/>
      <c r="G1" s="566"/>
      <c r="H1" s="566"/>
      <c r="I1" s="566"/>
    </row>
    <row r="2" spans="1:9">
      <c r="B2" s="48"/>
      <c r="C2" s="577"/>
      <c r="D2" s="577"/>
      <c r="E2" s="578"/>
      <c r="F2" s="578"/>
      <c r="G2" s="578"/>
      <c r="H2" s="578"/>
      <c r="I2" s="578"/>
    </row>
    <row r="3" spans="1:9">
      <c r="A3" s="318"/>
      <c r="B3" s="48"/>
      <c r="C3" s="566" t="s">
        <v>584</v>
      </c>
      <c r="D3" s="566"/>
      <c r="E3" s="566"/>
      <c r="F3" s="566"/>
      <c r="G3" s="566"/>
      <c r="H3" s="566"/>
      <c r="I3" s="566"/>
    </row>
    <row r="4" spans="1:9">
      <c r="B4" s="48"/>
      <c r="C4" s="372"/>
      <c r="D4" s="566" t="s">
        <v>585</v>
      </c>
      <c r="E4" s="590"/>
      <c r="F4" s="590"/>
      <c r="G4" s="590"/>
      <c r="H4" s="372"/>
      <c r="I4" s="372"/>
    </row>
    <row r="5" spans="1:9">
      <c r="B5" s="566" t="s">
        <v>658</v>
      </c>
      <c r="C5" s="591"/>
      <c r="D5" s="591"/>
      <c r="E5" s="591"/>
      <c r="F5" s="591"/>
      <c r="G5" s="591"/>
      <c r="H5" s="591"/>
      <c r="I5" s="591"/>
    </row>
    <row r="6" spans="1:9">
      <c r="B6" s="647"/>
      <c r="C6" s="647"/>
      <c r="D6" s="647"/>
      <c r="E6" s="647"/>
      <c r="F6" s="647"/>
      <c r="G6" s="647"/>
    </row>
    <row r="7" spans="1:9">
      <c r="B7" s="79"/>
      <c r="C7" s="648"/>
      <c r="D7" s="648"/>
      <c r="E7" s="648"/>
    </row>
    <row r="8" spans="1:9" ht="16.5">
      <c r="A8" s="649"/>
      <c r="B8" s="649"/>
      <c r="C8" s="649"/>
      <c r="D8" s="649"/>
      <c r="E8" s="649"/>
    </row>
    <row r="9" spans="1:9" ht="15.75" customHeight="1">
      <c r="A9" s="650" t="s">
        <v>656</v>
      </c>
      <c r="B9" s="650"/>
      <c r="C9" s="650"/>
      <c r="D9" s="650"/>
      <c r="E9" s="650"/>
      <c r="F9" s="650"/>
      <c r="G9" s="650"/>
    </row>
    <row r="10" spans="1:9" ht="15.75" customHeight="1">
      <c r="A10" s="650"/>
      <c r="B10" s="650"/>
      <c r="C10" s="650"/>
      <c r="D10" s="650"/>
      <c r="E10" s="650"/>
      <c r="F10" s="650"/>
      <c r="G10" s="650"/>
    </row>
    <row r="11" spans="1:9" ht="72" customHeight="1">
      <c r="A11" s="650"/>
      <c r="B11" s="650"/>
      <c r="C11" s="650"/>
      <c r="D11" s="650"/>
      <c r="E11" s="650"/>
      <c r="F11" s="650"/>
      <c r="G11" s="650"/>
    </row>
    <row r="12" spans="1:9" ht="36" customHeight="1">
      <c r="A12" s="379"/>
      <c r="B12" s="379"/>
      <c r="C12" s="379"/>
      <c r="D12" s="379"/>
      <c r="E12" s="376"/>
    </row>
    <row r="13" spans="1:9" ht="36" customHeight="1">
      <c r="A13" s="651" t="s">
        <v>181</v>
      </c>
      <c r="B13" s="642" t="s">
        <v>185</v>
      </c>
      <c r="C13" s="642" t="s">
        <v>186</v>
      </c>
      <c r="D13" s="642" t="s">
        <v>529</v>
      </c>
      <c r="E13" s="641" t="s">
        <v>187</v>
      </c>
      <c r="F13" s="641"/>
      <c r="G13" s="641"/>
    </row>
    <row r="14" spans="1:9" ht="47.25">
      <c r="A14" s="651"/>
      <c r="B14" s="642"/>
      <c r="C14" s="642"/>
      <c r="D14" s="642"/>
      <c r="E14" s="52" t="s">
        <v>187</v>
      </c>
      <c r="F14" s="52" t="s">
        <v>657</v>
      </c>
      <c r="G14" s="52" t="s">
        <v>652</v>
      </c>
    </row>
    <row r="15" spans="1:9">
      <c r="A15" s="80">
        <v>1</v>
      </c>
      <c r="B15" s="80">
        <v>2</v>
      </c>
      <c r="C15" s="80">
        <v>3</v>
      </c>
      <c r="D15" s="80">
        <v>4</v>
      </c>
      <c r="E15" s="80">
        <v>5</v>
      </c>
      <c r="F15" s="80">
        <v>6</v>
      </c>
      <c r="G15" s="80">
        <v>7</v>
      </c>
    </row>
    <row r="16" spans="1:9">
      <c r="A16" s="81" t="s">
        <v>188</v>
      </c>
      <c r="B16" s="378"/>
      <c r="C16" s="378"/>
      <c r="D16" s="378"/>
      <c r="E16" s="53">
        <f>E36+E47+E52+E61+E88+E108+E113+E118+E138+E153+E163+E171+E203+E234+E192+E297+I36+E197+E34+E22+E21+E72+E60</f>
        <v>48346.900000000009</v>
      </c>
      <c r="F16" s="53">
        <f>F36+F47+F52+F61+F88+F108+F113+F118+F138+F153+F163+F171+F203+F234+F192+F297+J36+F197+F34+F22+F21+F72+F60</f>
        <v>44925.600000000006</v>
      </c>
      <c r="G16" s="53">
        <f>F16/E16*100</f>
        <v>92.923434594565521</v>
      </c>
    </row>
    <row r="17" spans="1:7" ht="94.5">
      <c r="A17" s="82" t="s">
        <v>133</v>
      </c>
      <c r="B17" s="378" t="s">
        <v>593</v>
      </c>
      <c r="C17" s="404"/>
      <c r="D17" s="378"/>
      <c r="E17" s="53">
        <v>0</v>
      </c>
      <c r="F17" s="53">
        <v>0</v>
      </c>
      <c r="G17" s="53">
        <v>0</v>
      </c>
    </row>
    <row r="18" spans="1:7" ht="94.5">
      <c r="A18" s="70" t="s">
        <v>569</v>
      </c>
      <c r="B18" s="69" t="s">
        <v>595</v>
      </c>
      <c r="C18" s="381"/>
      <c r="D18" s="69"/>
      <c r="E18" s="58">
        <v>0</v>
      </c>
      <c r="F18" s="58">
        <v>0</v>
      </c>
      <c r="G18" s="53">
        <v>0</v>
      </c>
    </row>
    <row r="19" spans="1:7" ht="78.75">
      <c r="A19" s="382" t="s">
        <v>134</v>
      </c>
      <c r="B19" s="69" t="s">
        <v>594</v>
      </c>
      <c r="C19" s="381"/>
      <c r="D19" s="69"/>
      <c r="E19" s="58">
        <v>0</v>
      </c>
      <c r="F19" s="58">
        <v>0</v>
      </c>
      <c r="G19" s="53">
        <v>0</v>
      </c>
    </row>
    <row r="20" spans="1:7" ht="31.5">
      <c r="A20" s="383" t="s">
        <v>201</v>
      </c>
      <c r="B20" s="306" t="s">
        <v>596</v>
      </c>
      <c r="C20" s="381"/>
      <c r="D20" s="69"/>
      <c r="E20" s="58">
        <v>0</v>
      </c>
      <c r="F20" s="58">
        <v>0</v>
      </c>
      <c r="G20" s="58">
        <v>0</v>
      </c>
    </row>
    <row r="21" spans="1:7">
      <c r="A21" s="70" t="s">
        <v>147</v>
      </c>
      <c r="B21" s="69" t="s">
        <v>596</v>
      </c>
      <c r="C21" s="381">
        <v>240</v>
      </c>
      <c r="D21" s="69" t="s">
        <v>532</v>
      </c>
      <c r="E21" s="58">
        <v>0</v>
      </c>
      <c r="F21" s="58">
        <v>0</v>
      </c>
      <c r="G21" s="58">
        <v>0</v>
      </c>
    </row>
    <row r="22" spans="1:7" ht="78.75">
      <c r="A22" s="61" t="s">
        <v>135</v>
      </c>
      <c r="B22" s="377" t="s">
        <v>592</v>
      </c>
      <c r="C22" s="378"/>
      <c r="D22" s="378"/>
      <c r="E22" s="105">
        <f>E26+E30</f>
        <v>3518</v>
      </c>
      <c r="F22" s="105">
        <f>F26+F30</f>
        <v>3518</v>
      </c>
      <c r="G22" s="105">
        <f>F22/E22*100</f>
        <v>100</v>
      </c>
    </row>
    <row r="23" spans="1:7" ht="78.75">
      <c r="A23" s="384" t="s">
        <v>577</v>
      </c>
      <c r="B23" s="385" t="s">
        <v>600</v>
      </c>
      <c r="C23" s="69"/>
      <c r="D23" s="69"/>
      <c r="E23" s="272">
        <v>2068</v>
      </c>
      <c r="F23" s="272">
        <v>2068</v>
      </c>
      <c r="G23" s="272">
        <f t="shared" ref="G23:G85" si="0">F23/E23*100</f>
        <v>100</v>
      </c>
    </row>
    <row r="24" spans="1:7">
      <c r="A24" s="386" t="s">
        <v>601</v>
      </c>
      <c r="B24" s="385" t="s">
        <v>615</v>
      </c>
      <c r="C24" s="69"/>
      <c r="D24" s="69"/>
      <c r="E24" s="272">
        <v>2068</v>
      </c>
      <c r="F24" s="272">
        <v>2068</v>
      </c>
      <c r="G24" s="272">
        <f t="shared" si="0"/>
        <v>100</v>
      </c>
    </row>
    <row r="25" spans="1:7" ht="31.5">
      <c r="A25" s="56" t="s">
        <v>201</v>
      </c>
      <c r="B25" s="62" t="s">
        <v>615</v>
      </c>
      <c r="C25" s="69" t="s">
        <v>214</v>
      </c>
      <c r="D25" s="69"/>
      <c r="E25" s="272">
        <v>2068</v>
      </c>
      <c r="F25" s="272">
        <v>2068</v>
      </c>
      <c r="G25" s="272">
        <f t="shared" si="0"/>
        <v>100</v>
      </c>
    </row>
    <row r="26" spans="1:7">
      <c r="A26" s="387" t="s">
        <v>161</v>
      </c>
      <c r="B26" s="385" t="s">
        <v>615</v>
      </c>
      <c r="C26" s="306" t="s">
        <v>214</v>
      </c>
      <c r="D26" s="306" t="s">
        <v>7</v>
      </c>
      <c r="E26" s="388">
        <v>2068</v>
      </c>
      <c r="F26" s="388">
        <v>2068</v>
      </c>
      <c r="G26" s="272">
        <f t="shared" si="0"/>
        <v>100</v>
      </c>
    </row>
    <row r="27" spans="1:7" ht="31.5">
      <c r="A27" s="389" t="s">
        <v>633</v>
      </c>
      <c r="B27" s="385" t="s">
        <v>634</v>
      </c>
      <c r="C27" s="306"/>
      <c r="D27" s="306"/>
      <c r="E27" s="390">
        <v>1450</v>
      </c>
      <c r="F27" s="390">
        <v>1450</v>
      </c>
      <c r="G27" s="272">
        <f t="shared" si="0"/>
        <v>100</v>
      </c>
    </row>
    <row r="28" spans="1:7" ht="31.5">
      <c r="A28" s="387" t="s">
        <v>632</v>
      </c>
      <c r="B28" s="385" t="s">
        <v>634</v>
      </c>
      <c r="C28" s="306"/>
      <c r="D28" s="306"/>
      <c r="E28" s="390">
        <v>1450</v>
      </c>
      <c r="F28" s="390">
        <v>1450</v>
      </c>
      <c r="G28" s="272">
        <f t="shared" si="0"/>
        <v>100</v>
      </c>
    </row>
    <row r="29" spans="1:7" ht="31.5">
      <c r="A29" s="56" t="s">
        <v>201</v>
      </c>
      <c r="B29" s="385" t="s">
        <v>634</v>
      </c>
      <c r="C29" s="306"/>
      <c r="D29" s="306"/>
      <c r="E29" s="390">
        <v>1450</v>
      </c>
      <c r="F29" s="390">
        <v>1450</v>
      </c>
      <c r="G29" s="272">
        <f t="shared" si="0"/>
        <v>100</v>
      </c>
    </row>
    <row r="30" spans="1:7">
      <c r="A30" s="387" t="str">
        <f>$A$26</f>
        <v>Коммунальное хозяйство</v>
      </c>
      <c r="B30" s="385" t="s">
        <v>634</v>
      </c>
      <c r="C30" s="306" t="s">
        <v>214</v>
      </c>
      <c r="D30" s="306" t="s">
        <v>7</v>
      </c>
      <c r="E30" s="388">
        <v>1450</v>
      </c>
      <c r="F30" s="388">
        <v>1450</v>
      </c>
      <c r="G30" s="272">
        <f t="shared" si="0"/>
        <v>100</v>
      </c>
    </row>
    <row r="31" spans="1:7" ht="63">
      <c r="A31" s="312" t="s">
        <v>579</v>
      </c>
      <c r="B31" s="391" t="s">
        <v>589</v>
      </c>
      <c r="C31" s="378"/>
      <c r="D31" s="378"/>
      <c r="E31" s="392">
        <v>615.4</v>
      </c>
      <c r="F31" s="392">
        <v>0</v>
      </c>
      <c r="G31" s="105">
        <f t="shared" si="0"/>
        <v>0</v>
      </c>
    </row>
    <row r="32" spans="1:7">
      <c r="A32" s="384" t="s">
        <v>588</v>
      </c>
      <c r="B32" s="393" t="s">
        <v>590</v>
      </c>
      <c r="C32" s="69"/>
      <c r="D32" s="69"/>
      <c r="E32" s="394">
        <v>615.4</v>
      </c>
      <c r="F32" s="394">
        <v>0</v>
      </c>
      <c r="G32" s="272">
        <f t="shared" si="0"/>
        <v>0</v>
      </c>
    </row>
    <row r="33" spans="1:7" ht="110.25">
      <c r="A33" s="386" t="s">
        <v>616</v>
      </c>
      <c r="B33" s="393" t="s">
        <v>591</v>
      </c>
      <c r="C33" s="69"/>
      <c r="D33" s="69"/>
      <c r="E33" s="395">
        <v>615.4</v>
      </c>
      <c r="F33" s="395">
        <v>0</v>
      </c>
      <c r="G33" s="272">
        <f t="shared" si="0"/>
        <v>0</v>
      </c>
    </row>
    <row r="34" spans="1:7" ht="31.5">
      <c r="A34" s="396" t="s">
        <v>201</v>
      </c>
      <c r="B34" s="397" t="s">
        <v>591</v>
      </c>
      <c r="C34" s="69" t="s">
        <v>214</v>
      </c>
      <c r="D34" s="69"/>
      <c r="E34" s="394">
        <v>615.4</v>
      </c>
      <c r="F34" s="394">
        <v>0</v>
      </c>
      <c r="G34" s="272">
        <f t="shared" si="0"/>
        <v>0</v>
      </c>
    </row>
    <row r="35" spans="1:7">
      <c r="A35" s="398" t="s">
        <v>279</v>
      </c>
      <c r="B35" s="399" t="s">
        <v>591</v>
      </c>
      <c r="C35" s="306" t="s">
        <v>214</v>
      </c>
      <c r="D35" s="306" t="s">
        <v>2</v>
      </c>
      <c r="E35" s="394">
        <v>615.4</v>
      </c>
      <c r="F35" s="394">
        <v>0</v>
      </c>
      <c r="G35" s="272">
        <v>0</v>
      </c>
    </row>
    <row r="36" spans="1:7" ht="63">
      <c r="A36" s="82" t="s">
        <v>306</v>
      </c>
      <c r="B36" s="378" t="s">
        <v>255</v>
      </c>
      <c r="C36" s="69"/>
      <c r="D36" s="69"/>
      <c r="E36" s="53">
        <f>E37+E42</f>
        <v>227.8</v>
      </c>
      <c r="F36" s="53">
        <f>F37+F42</f>
        <v>207.6</v>
      </c>
      <c r="G36" s="272">
        <f t="shared" si="0"/>
        <v>91.132572431957854</v>
      </c>
    </row>
    <row r="37" spans="1:7" ht="78.75">
      <c r="A37" s="82" t="s">
        <v>530</v>
      </c>
      <c r="B37" s="69" t="s">
        <v>531</v>
      </c>
      <c r="C37" s="69"/>
      <c r="D37" s="69"/>
      <c r="E37" s="58">
        <f>E38</f>
        <v>85</v>
      </c>
      <c r="F37" s="58">
        <f t="shared" ref="F37:F39" si="1">F38</f>
        <v>65</v>
      </c>
      <c r="G37" s="272">
        <f t="shared" si="0"/>
        <v>76.470588235294116</v>
      </c>
    </row>
    <row r="38" spans="1:7" ht="31.5">
      <c r="A38" s="70" t="s">
        <v>43</v>
      </c>
      <c r="B38" s="69" t="s">
        <v>256</v>
      </c>
      <c r="C38" s="69"/>
      <c r="D38" s="69"/>
      <c r="E38" s="58">
        <f>E39</f>
        <v>85</v>
      </c>
      <c r="F38" s="58">
        <f t="shared" si="1"/>
        <v>65</v>
      </c>
      <c r="G38" s="272">
        <f t="shared" si="0"/>
        <v>76.470588235294116</v>
      </c>
    </row>
    <row r="39" spans="1:7" ht="31.5">
      <c r="A39" s="70" t="s">
        <v>44</v>
      </c>
      <c r="B39" s="69" t="s">
        <v>257</v>
      </c>
      <c r="C39" s="69"/>
      <c r="D39" s="69"/>
      <c r="E39" s="58">
        <f>E40</f>
        <v>85</v>
      </c>
      <c r="F39" s="58">
        <f t="shared" si="1"/>
        <v>65</v>
      </c>
      <c r="G39" s="272">
        <f t="shared" si="0"/>
        <v>76.470588235294116</v>
      </c>
    </row>
    <row r="40" spans="1:7" ht="31.5">
      <c r="A40" s="71" t="s">
        <v>201</v>
      </c>
      <c r="B40" s="69" t="s">
        <v>257</v>
      </c>
      <c r="C40" s="69" t="s">
        <v>214</v>
      </c>
      <c r="D40" s="69"/>
      <c r="E40" s="58">
        <f>E41</f>
        <v>85</v>
      </c>
      <c r="F40" s="58">
        <v>65</v>
      </c>
      <c r="G40" s="272">
        <f t="shared" si="0"/>
        <v>76.470588235294116</v>
      </c>
    </row>
    <row r="41" spans="1:7">
      <c r="A41" s="71" t="s">
        <v>147</v>
      </c>
      <c r="B41" s="69" t="s">
        <v>257</v>
      </c>
      <c r="C41" s="69" t="s">
        <v>214</v>
      </c>
      <c r="D41" s="69" t="s">
        <v>532</v>
      </c>
      <c r="E41" s="58">
        <v>85</v>
      </c>
      <c r="F41" s="58">
        <v>85</v>
      </c>
      <c r="G41" s="272">
        <f t="shared" si="0"/>
        <v>100</v>
      </c>
    </row>
    <row r="42" spans="1:7" ht="94.5">
      <c r="A42" s="400" t="s">
        <v>40</v>
      </c>
      <c r="B42" s="69" t="s">
        <v>308</v>
      </c>
      <c r="C42" s="69"/>
      <c r="D42" s="69"/>
      <c r="E42" s="58">
        <f>E46</f>
        <v>142.80000000000001</v>
      </c>
      <c r="F42" s="58">
        <f>F46</f>
        <v>142.6</v>
      </c>
      <c r="G42" s="272">
        <f t="shared" si="0"/>
        <v>99.85994397759103</v>
      </c>
    </row>
    <row r="43" spans="1:7" ht="47.25">
      <c r="A43" s="283" t="s">
        <v>41</v>
      </c>
      <c r="B43" s="69" t="s">
        <v>310</v>
      </c>
      <c r="C43" s="69"/>
      <c r="D43" s="69"/>
      <c r="E43" s="58">
        <f t="shared" ref="E43:F45" si="2">E44</f>
        <v>142.80000000000001</v>
      </c>
      <c r="F43" s="58">
        <f t="shared" si="2"/>
        <v>142.6</v>
      </c>
      <c r="G43" s="272">
        <f t="shared" si="0"/>
        <v>99.85994397759103</v>
      </c>
    </row>
    <row r="44" spans="1:7" ht="31.5">
      <c r="A44" s="70" t="s">
        <v>42</v>
      </c>
      <c r="B44" s="69" t="s">
        <v>311</v>
      </c>
      <c r="C44" s="69"/>
      <c r="D44" s="69"/>
      <c r="E44" s="58">
        <f t="shared" si="2"/>
        <v>142.80000000000001</v>
      </c>
      <c r="F44" s="58">
        <f t="shared" si="2"/>
        <v>142.6</v>
      </c>
      <c r="G44" s="272">
        <f t="shared" si="0"/>
        <v>99.85994397759103</v>
      </c>
    </row>
    <row r="45" spans="1:7" ht="31.5">
      <c r="A45" s="71" t="s">
        <v>201</v>
      </c>
      <c r="B45" s="69" t="s">
        <v>311</v>
      </c>
      <c r="C45" s="69" t="s">
        <v>214</v>
      </c>
      <c r="D45" s="69"/>
      <c r="E45" s="58">
        <f t="shared" si="2"/>
        <v>142.80000000000001</v>
      </c>
      <c r="F45" s="58">
        <f t="shared" si="2"/>
        <v>142.6</v>
      </c>
      <c r="G45" s="272">
        <f t="shared" si="0"/>
        <v>99.85994397759103</v>
      </c>
    </row>
    <row r="46" spans="1:7">
      <c r="A46" s="71" t="s">
        <v>157</v>
      </c>
      <c r="B46" s="69" t="s">
        <v>311</v>
      </c>
      <c r="C46" s="69" t="s">
        <v>214</v>
      </c>
      <c r="D46" s="69" t="s">
        <v>533</v>
      </c>
      <c r="E46" s="58">
        <v>142.80000000000001</v>
      </c>
      <c r="F46" s="58">
        <v>142.6</v>
      </c>
      <c r="G46" s="272">
        <f t="shared" si="0"/>
        <v>99.85994397759103</v>
      </c>
    </row>
    <row r="47" spans="1:7" ht="47.25">
      <c r="A47" s="82" t="s">
        <v>534</v>
      </c>
      <c r="B47" s="378" t="s">
        <v>528</v>
      </c>
      <c r="C47" s="69"/>
      <c r="D47" s="69"/>
      <c r="E47" s="53">
        <f>E50</f>
        <v>9.5</v>
      </c>
      <c r="F47" s="53">
        <f t="shared" ref="F47:F50" si="3">F48</f>
        <v>9.5</v>
      </c>
      <c r="G47" s="272">
        <f t="shared" si="0"/>
        <v>100</v>
      </c>
    </row>
    <row r="48" spans="1:7" ht="47.25">
      <c r="A48" s="83" t="s">
        <v>607</v>
      </c>
      <c r="B48" s="401" t="s">
        <v>259</v>
      </c>
      <c r="C48" s="69"/>
      <c r="D48" s="69"/>
      <c r="E48" s="58">
        <f>E49</f>
        <v>9.5</v>
      </c>
      <c r="F48" s="58">
        <f t="shared" si="3"/>
        <v>9.5</v>
      </c>
      <c r="G48" s="272">
        <f t="shared" si="0"/>
        <v>100</v>
      </c>
    </row>
    <row r="49" spans="1:7" ht="47.25">
      <c r="A49" s="275" t="s">
        <v>260</v>
      </c>
      <c r="B49" s="401" t="s">
        <v>261</v>
      </c>
      <c r="C49" s="69"/>
      <c r="D49" s="69"/>
      <c r="E49" s="58">
        <f>E50</f>
        <v>9.5</v>
      </c>
      <c r="F49" s="58">
        <f t="shared" si="3"/>
        <v>9.5</v>
      </c>
      <c r="G49" s="272">
        <f t="shared" si="0"/>
        <v>100</v>
      </c>
    </row>
    <row r="50" spans="1:7" ht="31.5">
      <c r="A50" s="70" t="s">
        <v>201</v>
      </c>
      <c r="B50" s="401" t="s">
        <v>261</v>
      </c>
      <c r="C50" s="69" t="s">
        <v>214</v>
      </c>
      <c r="D50" s="69"/>
      <c r="E50" s="58">
        <f>E51</f>
        <v>9.5</v>
      </c>
      <c r="F50" s="58">
        <f t="shared" si="3"/>
        <v>9.5</v>
      </c>
      <c r="G50" s="272">
        <f t="shared" si="0"/>
        <v>100</v>
      </c>
    </row>
    <row r="51" spans="1:7">
      <c r="A51" s="71" t="s">
        <v>147</v>
      </c>
      <c r="B51" s="401" t="s">
        <v>261</v>
      </c>
      <c r="C51" s="69" t="s">
        <v>214</v>
      </c>
      <c r="D51" s="69" t="s">
        <v>532</v>
      </c>
      <c r="E51" s="58">
        <v>9.5</v>
      </c>
      <c r="F51" s="58">
        <v>9.5</v>
      </c>
      <c r="G51" s="272">
        <f t="shared" si="0"/>
        <v>100</v>
      </c>
    </row>
    <row r="52" spans="1:7" ht="31.5">
      <c r="A52" s="82" t="s">
        <v>241</v>
      </c>
      <c r="B52" s="378" t="s">
        <v>242</v>
      </c>
      <c r="C52" s="69"/>
      <c r="D52" s="69"/>
      <c r="E52" s="53">
        <f>E53</f>
        <v>270.10000000000002</v>
      </c>
      <c r="F52" s="53">
        <f t="shared" ref="F52" si="4">F53</f>
        <v>255.1</v>
      </c>
      <c r="G52" s="272">
        <f t="shared" si="0"/>
        <v>94.446501295816347</v>
      </c>
    </row>
    <row r="53" spans="1:7" ht="94.5">
      <c r="A53" s="400" t="s">
        <v>535</v>
      </c>
      <c r="B53" s="378" t="s">
        <v>243</v>
      </c>
      <c r="C53" s="378"/>
      <c r="D53" s="69"/>
      <c r="E53" s="53">
        <f>E57</f>
        <v>270.10000000000002</v>
      </c>
      <c r="F53" s="53">
        <f t="shared" ref="F53" si="5">F57</f>
        <v>255.1</v>
      </c>
      <c r="G53" s="272">
        <f t="shared" si="0"/>
        <v>94.446501295816347</v>
      </c>
    </row>
    <row r="54" spans="1:7" ht="31.5">
      <c r="A54" s="402" t="s">
        <v>276</v>
      </c>
      <c r="B54" s="69" t="s">
        <v>488</v>
      </c>
      <c r="C54" s="69"/>
      <c r="D54" s="69"/>
      <c r="E54" s="58">
        <f>E56</f>
        <v>270.10000000000002</v>
      </c>
      <c r="F54" s="58">
        <f t="shared" ref="F54:F56" si="6">F55</f>
        <v>255.1</v>
      </c>
      <c r="G54" s="272">
        <f t="shared" si="0"/>
        <v>94.446501295816347</v>
      </c>
    </row>
    <row r="55" spans="1:7" ht="31.5">
      <c r="A55" s="402" t="s">
        <v>277</v>
      </c>
      <c r="B55" s="69" t="s">
        <v>489</v>
      </c>
      <c r="C55" s="69"/>
      <c r="D55" s="69"/>
      <c r="E55" s="58">
        <f>E56</f>
        <v>270.10000000000002</v>
      </c>
      <c r="F55" s="58">
        <f t="shared" si="6"/>
        <v>255.1</v>
      </c>
      <c r="G55" s="272">
        <f t="shared" si="0"/>
        <v>94.446501295816347</v>
      </c>
    </row>
    <row r="56" spans="1:7" ht="31.5">
      <c r="A56" s="71" t="s">
        <v>201</v>
      </c>
      <c r="B56" s="69" t="s">
        <v>489</v>
      </c>
      <c r="C56" s="69" t="s">
        <v>214</v>
      </c>
      <c r="D56" s="69"/>
      <c r="E56" s="58">
        <f>E57</f>
        <v>270.10000000000002</v>
      </c>
      <c r="F56" s="58">
        <f t="shared" si="6"/>
        <v>255.1</v>
      </c>
      <c r="G56" s="272">
        <f t="shared" si="0"/>
        <v>94.446501295816347</v>
      </c>
    </row>
    <row r="57" spans="1:7">
      <c r="A57" s="71" t="s">
        <v>153</v>
      </c>
      <c r="B57" s="69" t="s">
        <v>489</v>
      </c>
      <c r="C57" s="69" t="s">
        <v>214</v>
      </c>
      <c r="D57" s="69" t="s">
        <v>537</v>
      </c>
      <c r="E57" s="58">
        <v>270.10000000000002</v>
      </c>
      <c r="F57" s="58">
        <v>255.1</v>
      </c>
      <c r="G57" s="272">
        <f t="shared" si="0"/>
        <v>94.446501295816347</v>
      </c>
    </row>
    <row r="58" spans="1:7" ht="47.25">
      <c r="A58" s="283" t="s">
        <v>628</v>
      </c>
      <c r="B58" s="282" t="s">
        <v>629</v>
      </c>
      <c r="C58" s="69"/>
      <c r="D58" s="69"/>
      <c r="E58" s="58">
        <f>E59</f>
        <v>20</v>
      </c>
      <c r="F58" s="58">
        <f t="shared" ref="F58:F59" si="7">F59</f>
        <v>20</v>
      </c>
      <c r="G58" s="272">
        <f t="shared" si="0"/>
        <v>100</v>
      </c>
    </row>
    <row r="59" spans="1:7" ht="31.5">
      <c r="A59" s="71" t="s">
        <v>201</v>
      </c>
      <c r="B59" s="323" t="s">
        <v>629</v>
      </c>
      <c r="C59" s="69" t="s">
        <v>214</v>
      </c>
      <c r="D59" s="69"/>
      <c r="E59" s="58">
        <f>E60</f>
        <v>20</v>
      </c>
      <c r="F59" s="58">
        <f t="shared" si="7"/>
        <v>20</v>
      </c>
      <c r="G59" s="272">
        <f t="shared" si="0"/>
        <v>100</v>
      </c>
    </row>
    <row r="60" spans="1:7" ht="31.5">
      <c r="A60" s="71" t="s">
        <v>536</v>
      </c>
      <c r="B60" s="282" t="s">
        <v>629</v>
      </c>
      <c r="C60" s="69" t="s">
        <v>214</v>
      </c>
      <c r="D60" s="69" t="s">
        <v>537</v>
      </c>
      <c r="E60" s="58">
        <v>20</v>
      </c>
      <c r="F60" s="58">
        <v>20</v>
      </c>
      <c r="G60" s="272">
        <f t="shared" si="0"/>
        <v>100</v>
      </c>
    </row>
    <row r="61" spans="1:7" ht="78.75">
      <c r="A61" s="72" t="s">
        <v>0</v>
      </c>
      <c r="B61" s="378" t="s">
        <v>1</v>
      </c>
      <c r="C61" s="69"/>
      <c r="D61" s="69"/>
      <c r="E61" s="53">
        <f>E62+E73+E78+E83</f>
        <v>1583.2</v>
      </c>
      <c r="F61" s="53">
        <f t="shared" ref="F61" si="8">F62+F73+F78+F83</f>
        <v>1275.8</v>
      </c>
      <c r="G61" s="272">
        <f t="shared" si="0"/>
        <v>80.583628094997479</v>
      </c>
    </row>
    <row r="62" spans="1:7" ht="31.5">
      <c r="A62" s="400" t="s">
        <v>282</v>
      </c>
      <c r="B62" s="378" t="s">
        <v>283</v>
      </c>
      <c r="C62" s="378"/>
      <c r="D62" s="378"/>
      <c r="E62" s="53">
        <f>E64</f>
        <v>1350</v>
      </c>
      <c r="F62" s="53">
        <f>F64</f>
        <v>1109</v>
      </c>
      <c r="G62" s="272">
        <f t="shared" si="0"/>
        <v>82.148148148148152</v>
      </c>
    </row>
    <row r="63" spans="1:7" ht="47.25">
      <c r="A63" s="283" t="s">
        <v>284</v>
      </c>
      <c r="B63" s="69" t="s">
        <v>285</v>
      </c>
      <c r="C63" s="69"/>
      <c r="D63" s="69"/>
      <c r="E63" s="58">
        <f>E64</f>
        <v>1350</v>
      </c>
      <c r="F63" s="58">
        <f>F64</f>
        <v>1109</v>
      </c>
      <c r="G63" s="272">
        <f t="shared" si="0"/>
        <v>82.148148148148152</v>
      </c>
    </row>
    <row r="64" spans="1:7" ht="31.5">
      <c r="A64" s="283" t="s">
        <v>286</v>
      </c>
      <c r="B64" s="69" t="s">
        <v>287</v>
      </c>
      <c r="C64" s="69"/>
      <c r="D64" s="69"/>
      <c r="E64" s="58">
        <f>E65</f>
        <v>1350</v>
      </c>
      <c r="F64" s="58">
        <f t="shared" ref="F64:F65" si="9">F65</f>
        <v>1109</v>
      </c>
      <c r="G64" s="272">
        <f t="shared" si="0"/>
        <v>82.148148148148152</v>
      </c>
    </row>
    <row r="65" spans="1:7" ht="31.5">
      <c r="A65" s="71" t="s">
        <v>201</v>
      </c>
      <c r="B65" s="69" t="s">
        <v>287</v>
      </c>
      <c r="C65" s="69" t="s">
        <v>214</v>
      </c>
      <c r="D65" s="69"/>
      <c r="E65" s="58">
        <f>E66</f>
        <v>1350</v>
      </c>
      <c r="F65" s="58">
        <f t="shared" si="9"/>
        <v>1109</v>
      </c>
      <c r="G65" s="272">
        <f t="shared" si="0"/>
        <v>82.148148148148152</v>
      </c>
    </row>
    <row r="66" spans="1:7">
      <c r="A66" s="71" t="s">
        <v>279</v>
      </c>
      <c r="B66" s="69" t="s">
        <v>287</v>
      </c>
      <c r="C66" s="69" t="s">
        <v>214</v>
      </c>
      <c r="D66" s="69" t="s">
        <v>2</v>
      </c>
      <c r="E66" s="58">
        <v>1350</v>
      </c>
      <c r="F66" s="58">
        <v>1109</v>
      </c>
      <c r="G66" s="272">
        <f t="shared" si="0"/>
        <v>82.148148148148152</v>
      </c>
    </row>
    <row r="67" spans="1:7" ht="78.75">
      <c r="A67" s="403" t="s">
        <v>280</v>
      </c>
      <c r="B67" s="404" t="s">
        <v>281</v>
      </c>
      <c r="C67" s="381"/>
      <c r="D67" s="69"/>
      <c r="E67" s="58">
        <v>1877.8</v>
      </c>
      <c r="F67" s="53">
        <v>1877.8</v>
      </c>
      <c r="G67" s="272">
        <f t="shared" si="0"/>
        <v>100</v>
      </c>
    </row>
    <row r="68" spans="1:7" ht="31.5">
      <c r="A68" s="405" t="s">
        <v>47</v>
      </c>
      <c r="B68" s="320" t="s">
        <v>289</v>
      </c>
      <c r="C68" s="381"/>
      <c r="D68" s="69"/>
      <c r="E68" s="58">
        <v>1877.8</v>
      </c>
      <c r="F68" s="58">
        <v>1877.8</v>
      </c>
      <c r="G68" s="272">
        <f t="shared" si="0"/>
        <v>100</v>
      </c>
    </row>
    <row r="69" spans="1:7" ht="31.5">
      <c r="A69" s="406" t="s">
        <v>605</v>
      </c>
      <c r="B69" s="407" t="s">
        <v>291</v>
      </c>
      <c r="C69" s="381"/>
      <c r="D69" s="69"/>
      <c r="E69" s="58">
        <v>1877.8</v>
      </c>
      <c r="F69" s="58">
        <v>1877.8</v>
      </c>
      <c r="G69" s="272">
        <f t="shared" si="0"/>
        <v>100</v>
      </c>
    </row>
    <row r="70" spans="1:7" ht="31.5">
      <c r="A70" s="406" t="s">
        <v>606</v>
      </c>
      <c r="B70" s="407" t="s">
        <v>294</v>
      </c>
      <c r="C70" s="381"/>
      <c r="D70" s="69"/>
      <c r="E70" s="58">
        <v>1877.8</v>
      </c>
      <c r="F70" s="58">
        <v>1877.8</v>
      </c>
      <c r="G70" s="272">
        <f t="shared" si="0"/>
        <v>100</v>
      </c>
    </row>
    <row r="71" spans="1:7" ht="31.5">
      <c r="A71" s="408" t="s">
        <v>201</v>
      </c>
      <c r="B71" s="381" t="s">
        <v>294</v>
      </c>
      <c r="C71" s="381">
        <v>240</v>
      </c>
      <c r="D71" s="69"/>
      <c r="E71" s="58">
        <v>1877.8</v>
      </c>
      <c r="F71" s="58">
        <v>1877.8</v>
      </c>
      <c r="G71" s="272">
        <f t="shared" si="0"/>
        <v>100</v>
      </c>
    </row>
    <row r="72" spans="1:7">
      <c r="A72" s="84" t="s">
        <v>279</v>
      </c>
      <c r="B72" s="381" t="str">
        <f>$B$71</f>
        <v>14 2 01 S0140</v>
      </c>
      <c r="C72" s="381">
        <v>240</v>
      </c>
      <c r="D72" s="69" t="s">
        <v>2</v>
      </c>
      <c r="E72" s="58">
        <v>1877.8</v>
      </c>
      <c r="F72" s="58">
        <v>1877.8</v>
      </c>
      <c r="G72" s="272">
        <f t="shared" si="0"/>
        <v>100</v>
      </c>
    </row>
    <row r="73" spans="1:7">
      <c r="A73" s="78"/>
      <c r="B73" s="78"/>
      <c r="C73" s="69"/>
      <c r="D73" s="69"/>
      <c r="E73" s="53">
        <f>E77</f>
        <v>50</v>
      </c>
      <c r="F73" s="53">
        <f t="shared" ref="F73" si="10">F77</f>
        <v>50</v>
      </c>
      <c r="G73" s="272">
        <f t="shared" si="0"/>
        <v>100</v>
      </c>
    </row>
    <row r="74" spans="1:7" ht="31.5">
      <c r="A74" s="283" t="s">
        <v>45</v>
      </c>
      <c r="B74" s="69" t="s">
        <v>291</v>
      </c>
      <c r="C74" s="69"/>
      <c r="D74" s="69"/>
      <c r="E74" s="58">
        <f t="shared" ref="E74:F76" si="11">E75</f>
        <v>50</v>
      </c>
      <c r="F74" s="58">
        <f t="shared" si="11"/>
        <v>50</v>
      </c>
      <c r="G74" s="272">
        <f t="shared" si="0"/>
        <v>100</v>
      </c>
    </row>
    <row r="75" spans="1:7" ht="31.5">
      <c r="A75" s="283" t="s">
        <v>46</v>
      </c>
      <c r="B75" s="69" t="s">
        <v>570</v>
      </c>
      <c r="C75" s="69"/>
      <c r="D75" s="69"/>
      <c r="E75" s="58">
        <f t="shared" si="11"/>
        <v>50</v>
      </c>
      <c r="F75" s="58">
        <f t="shared" si="11"/>
        <v>50</v>
      </c>
      <c r="G75" s="272">
        <f t="shared" si="0"/>
        <v>100</v>
      </c>
    </row>
    <row r="76" spans="1:7" ht="31.5">
      <c r="A76" s="71" t="s">
        <v>201</v>
      </c>
      <c r="B76" s="69" t="s">
        <v>570</v>
      </c>
      <c r="C76" s="69" t="s">
        <v>214</v>
      </c>
      <c r="D76" s="69"/>
      <c r="E76" s="58">
        <f t="shared" si="11"/>
        <v>50</v>
      </c>
      <c r="F76" s="58">
        <f t="shared" si="11"/>
        <v>50</v>
      </c>
      <c r="G76" s="272">
        <f t="shared" si="0"/>
        <v>100</v>
      </c>
    </row>
    <row r="77" spans="1:7">
      <c r="A77" s="71" t="s">
        <v>279</v>
      </c>
      <c r="B77" s="69" t="s">
        <v>570</v>
      </c>
      <c r="C77" s="69" t="s">
        <v>214</v>
      </c>
      <c r="D77" s="69" t="s">
        <v>2</v>
      </c>
      <c r="E77" s="58">
        <v>50</v>
      </c>
      <c r="F77" s="58">
        <v>50</v>
      </c>
      <c r="G77" s="272">
        <f t="shared" si="0"/>
        <v>100</v>
      </c>
    </row>
    <row r="78" spans="1:7" ht="31.5">
      <c r="A78" s="72" t="s">
        <v>295</v>
      </c>
      <c r="B78" s="378" t="s">
        <v>296</v>
      </c>
      <c r="C78" s="69"/>
      <c r="D78" s="69"/>
      <c r="E78" s="54">
        <f t="shared" ref="E78:F81" si="12">E79</f>
        <v>133.19999999999999</v>
      </c>
      <c r="F78" s="54">
        <f t="shared" si="12"/>
        <v>84</v>
      </c>
      <c r="G78" s="272">
        <f t="shared" si="0"/>
        <v>63.063063063063076</v>
      </c>
    </row>
    <row r="79" spans="1:7" ht="47.25">
      <c r="A79" s="83" t="s">
        <v>297</v>
      </c>
      <c r="B79" s="69" t="s">
        <v>298</v>
      </c>
      <c r="C79" s="69"/>
      <c r="D79" s="69"/>
      <c r="E79" s="55">
        <f t="shared" si="12"/>
        <v>133.19999999999999</v>
      </c>
      <c r="F79" s="55">
        <f t="shared" si="12"/>
        <v>84</v>
      </c>
      <c r="G79" s="272">
        <f t="shared" si="0"/>
        <v>63.063063063063076</v>
      </c>
    </row>
    <row r="80" spans="1:7" ht="31.5">
      <c r="A80" s="83" t="s">
        <v>299</v>
      </c>
      <c r="B80" s="69" t="s">
        <v>300</v>
      </c>
      <c r="C80" s="69"/>
      <c r="D80" s="69"/>
      <c r="E80" s="55">
        <f t="shared" si="12"/>
        <v>133.19999999999999</v>
      </c>
      <c r="F80" s="55">
        <f t="shared" si="12"/>
        <v>84</v>
      </c>
      <c r="G80" s="272">
        <f t="shared" si="0"/>
        <v>63.063063063063076</v>
      </c>
    </row>
    <row r="81" spans="1:7" ht="31.5">
      <c r="A81" s="70" t="s">
        <v>201</v>
      </c>
      <c r="B81" s="69" t="s">
        <v>300</v>
      </c>
      <c r="C81" s="69" t="s">
        <v>214</v>
      </c>
      <c r="D81" s="69"/>
      <c r="E81" s="55">
        <f t="shared" si="12"/>
        <v>133.19999999999999</v>
      </c>
      <c r="F81" s="55">
        <f t="shared" si="12"/>
        <v>84</v>
      </c>
      <c r="G81" s="272">
        <f t="shared" si="0"/>
        <v>63.063063063063076</v>
      </c>
    </row>
    <row r="82" spans="1:7">
      <c r="A82" s="84" t="s">
        <v>279</v>
      </c>
      <c r="B82" s="69" t="s">
        <v>300</v>
      </c>
      <c r="C82" s="69" t="s">
        <v>214</v>
      </c>
      <c r="D82" s="69" t="s">
        <v>2</v>
      </c>
      <c r="E82" s="55">
        <v>133.19999999999999</v>
      </c>
      <c r="F82" s="55">
        <v>84</v>
      </c>
      <c r="G82" s="272">
        <f t="shared" si="0"/>
        <v>63.063063063063076</v>
      </c>
    </row>
    <row r="83" spans="1:7" ht="47.25">
      <c r="A83" s="400" t="s">
        <v>288</v>
      </c>
      <c r="B83" s="378" t="s">
        <v>468</v>
      </c>
      <c r="C83" s="378"/>
      <c r="D83" s="378"/>
      <c r="E83" s="54">
        <f>E87</f>
        <v>50</v>
      </c>
      <c r="F83" s="54">
        <f t="shared" ref="F83" si="13">F87</f>
        <v>32.799999999999997</v>
      </c>
      <c r="G83" s="272">
        <f t="shared" si="0"/>
        <v>65.599999999999994</v>
      </c>
    </row>
    <row r="84" spans="1:7" ht="47.25">
      <c r="A84" s="83" t="s">
        <v>290</v>
      </c>
      <c r="B84" s="69" t="s">
        <v>469</v>
      </c>
      <c r="C84" s="69"/>
      <c r="D84" s="69"/>
      <c r="E84" s="55">
        <f t="shared" ref="E84:F86" si="14">E85</f>
        <v>50</v>
      </c>
      <c r="F84" s="55">
        <f t="shared" si="14"/>
        <v>32.799999999999997</v>
      </c>
      <c r="G84" s="272">
        <f t="shared" si="0"/>
        <v>65.599999999999994</v>
      </c>
    </row>
    <row r="85" spans="1:7" ht="31.5">
      <c r="A85" s="83" t="s">
        <v>62</v>
      </c>
      <c r="B85" s="69" t="s">
        <v>470</v>
      </c>
      <c r="C85" s="69"/>
      <c r="D85" s="69"/>
      <c r="E85" s="55">
        <f t="shared" si="14"/>
        <v>50</v>
      </c>
      <c r="F85" s="55">
        <f t="shared" si="14"/>
        <v>32.799999999999997</v>
      </c>
      <c r="G85" s="272">
        <f t="shared" si="0"/>
        <v>65.599999999999994</v>
      </c>
    </row>
    <row r="86" spans="1:7" ht="31.5">
      <c r="A86" s="70" t="s">
        <v>201</v>
      </c>
      <c r="B86" s="69" t="s">
        <v>470</v>
      </c>
      <c r="C86" s="69" t="s">
        <v>214</v>
      </c>
      <c r="D86" s="69"/>
      <c r="E86" s="55">
        <f t="shared" si="14"/>
        <v>50</v>
      </c>
      <c r="F86" s="55">
        <f t="shared" si="14"/>
        <v>32.799999999999997</v>
      </c>
      <c r="G86" s="272">
        <f t="shared" ref="G86:G93" si="15">F86/E86*100</f>
        <v>65.599999999999994</v>
      </c>
    </row>
    <row r="87" spans="1:7">
      <c r="A87" s="84" t="s">
        <v>279</v>
      </c>
      <c r="B87" s="69" t="s">
        <v>470</v>
      </c>
      <c r="C87" s="69" t="s">
        <v>214</v>
      </c>
      <c r="D87" s="69" t="s">
        <v>2</v>
      </c>
      <c r="E87" s="55">
        <v>50</v>
      </c>
      <c r="F87" s="55">
        <v>32.799999999999997</v>
      </c>
      <c r="G87" s="272">
        <f t="shared" si="15"/>
        <v>65.599999999999994</v>
      </c>
    </row>
    <row r="88" spans="1:7" ht="63">
      <c r="A88" s="72" t="s">
        <v>4</v>
      </c>
      <c r="B88" s="378" t="s">
        <v>323</v>
      </c>
      <c r="C88" s="69"/>
      <c r="D88" s="69"/>
      <c r="E88" s="54">
        <f>E89+E94+E107+E102</f>
        <v>789</v>
      </c>
      <c r="F88" s="54">
        <f>F89+F94+F107+F102</f>
        <v>389</v>
      </c>
      <c r="G88" s="272">
        <f t="shared" si="15"/>
        <v>49.302915082382768</v>
      </c>
    </row>
    <row r="89" spans="1:7">
      <c r="A89" s="409" t="s">
        <v>5</v>
      </c>
      <c r="B89" s="378" t="s">
        <v>326</v>
      </c>
      <c r="C89" s="69"/>
      <c r="D89" s="69"/>
      <c r="E89" s="54">
        <f>E90</f>
        <v>340</v>
      </c>
      <c r="F89" s="54">
        <f t="shared" ref="F89:F92" si="16">F90</f>
        <v>98</v>
      </c>
      <c r="G89" s="272">
        <f t="shared" si="15"/>
        <v>28.823529411764703</v>
      </c>
    </row>
    <row r="90" spans="1:7" ht="31.5">
      <c r="A90" s="83" t="s">
        <v>48</v>
      </c>
      <c r="B90" s="69" t="s">
        <v>327</v>
      </c>
      <c r="C90" s="69"/>
      <c r="D90" s="69"/>
      <c r="E90" s="55">
        <f>E91</f>
        <v>340</v>
      </c>
      <c r="F90" s="55">
        <f t="shared" si="16"/>
        <v>98</v>
      </c>
      <c r="G90" s="272">
        <f t="shared" si="15"/>
        <v>28.823529411764703</v>
      </c>
    </row>
    <row r="91" spans="1:7" ht="31.5">
      <c r="A91" s="83" t="s">
        <v>6</v>
      </c>
      <c r="B91" s="306" t="s">
        <v>328</v>
      </c>
      <c r="C91" s="69"/>
      <c r="D91" s="69"/>
      <c r="E91" s="55">
        <f>E92</f>
        <v>340</v>
      </c>
      <c r="F91" s="55">
        <f t="shared" si="16"/>
        <v>98</v>
      </c>
      <c r="G91" s="272">
        <f t="shared" si="15"/>
        <v>28.823529411764703</v>
      </c>
    </row>
    <row r="92" spans="1:7" ht="31.5">
      <c r="A92" s="70" t="s">
        <v>201</v>
      </c>
      <c r="B92" s="69" t="s">
        <v>328</v>
      </c>
      <c r="C92" s="69" t="s">
        <v>214</v>
      </c>
      <c r="D92" s="69"/>
      <c r="E92" s="58">
        <f>E93</f>
        <v>340</v>
      </c>
      <c r="F92" s="55">
        <f t="shared" si="16"/>
        <v>98</v>
      </c>
      <c r="G92" s="272">
        <f t="shared" si="15"/>
        <v>28.823529411764703</v>
      </c>
    </row>
    <row r="93" spans="1:7">
      <c r="A93" s="84" t="s">
        <v>161</v>
      </c>
      <c r="B93" s="69" t="s">
        <v>328</v>
      </c>
      <c r="C93" s="69" t="s">
        <v>214</v>
      </c>
      <c r="D93" s="69" t="s">
        <v>7</v>
      </c>
      <c r="E93" s="58">
        <v>340</v>
      </c>
      <c r="F93" s="55">
        <v>98</v>
      </c>
      <c r="G93" s="272">
        <f t="shared" si="15"/>
        <v>28.823529411764703</v>
      </c>
    </row>
    <row r="94" spans="1:7" ht="31.5">
      <c r="A94" s="409" t="s">
        <v>477</v>
      </c>
      <c r="B94" s="378" t="s">
        <v>329</v>
      </c>
      <c r="C94" s="378"/>
      <c r="D94" s="378"/>
      <c r="E94" s="53">
        <f>E95</f>
        <v>0</v>
      </c>
      <c r="F94" s="53">
        <f>F95</f>
        <v>0</v>
      </c>
      <c r="G94" s="272">
        <v>0</v>
      </c>
    </row>
    <row r="95" spans="1:7">
      <c r="A95" s="83" t="s">
        <v>491</v>
      </c>
      <c r="B95" s="69" t="s">
        <v>330</v>
      </c>
      <c r="C95" s="69"/>
      <c r="D95" s="69"/>
      <c r="E95" s="58">
        <f>E97</f>
        <v>0</v>
      </c>
      <c r="F95" s="58">
        <f t="shared" ref="F95:F97" si="17">F96</f>
        <v>0</v>
      </c>
      <c r="G95" s="272">
        <v>0</v>
      </c>
    </row>
    <row r="96" spans="1:7">
      <c r="A96" s="83" t="s">
        <v>490</v>
      </c>
      <c r="B96" s="69" t="s">
        <v>480</v>
      </c>
      <c r="C96" s="69"/>
      <c r="D96" s="69"/>
      <c r="E96" s="58">
        <f>E97</f>
        <v>0</v>
      </c>
      <c r="F96" s="58">
        <f t="shared" si="17"/>
        <v>0</v>
      </c>
      <c r="G96" s="272">
        <v>0</v>
      </c>
    </row>
    <row r="97" spans="1:7" ht="31.5">
      <c r="A97" s="70" t="s">
        <v>201</v>
      </c>
      <c r="B97" s="69" t="s">
        <v>480</v>
      </c>
      <c r="C97" s="69" t="s">
        <v>214</v>
      </c>
      <c r="D97" s="69"/>
      <c r="E97" s="58">
        <f>E98</f>
        <v>0</v>
      </c>
      <c r="F97" s="58">
        <f t="shared" si="17"/>
        <v>0</v>
      </c>
      <c r="G97" s="272">
        <v>0</v>
      </c>
    </row>
    <row r="98" spans="1:7">
      <c r="A98" s="84" t="s">
        <v>161</v>
      </c>
      <c r="B98" s="69" t="s">
        <v>480</v>
      </c>
      <c r="C98" s="69" t="s">
        <v>214</v>
      </c>
      <c r="D98" s="69" t="s">
        <v>7</v>
      </c>
      <c r="E98" s="58">
        <v>0</v>
      </c>
      <c r="F98" s="58">
        <v>0</v>
      </c>
      <c r="G98" s="272">
        <v>0</v>
      </c>
    </row>
    <row r="99" spans="1:7" ht="47.25">
      <c r="A99" s="269" t="s">
        <v>123</v>
      </c>
      <c r="B99" s="377" t="s">
        <v>478</v>
      </c>
      <c r="C99" s="69"/>
      <c r="D99" s="69"/>
      <c r="E99" s="58">
        <v>200</v>
      </c>
      <c r="F99" s="58">
        <v>42</v>
      </c>
      <c r="G99" s="272">
        <f>F99/E99*100</f>
        <v>21</v>
      </c>
    </row>
    <row r="100" spans="1:7">
      <c r="A100" s="59" t="s">
        <v>608</v>
      </c>
      <c r="B100" s="62" t="s">
        <v>332</v>
      </c>
      <c r="C100" s="69"/>
      <c r="D100" s="69"/>
      <c r="E100" s="58">
        <v>200</v>
      </c>
      <c r="F100" s="58">
        <v>42</v>
      </c>
      <c r="G100" s="272">
        <f t="shared" ref="G100:G107" si="18">F100/E100*100</f>
        <v>21</v>
      </c>
    </row>
    <row r="101" spans="1:7">
      <c r="A101" s="59" t="s">
        <v>571</v>
      </c>
      <c r="B101" s="62" t="s">
        <v>55</v>
      </c>
      <c r="C101" s="69"/>
      <c r="D101" s="69"/>
      <c r="E101" s="58">
        <v>200</v>
      </c>
      <c r="F101" s="58">
        <v>42</v>
      </c>
      <c r="G101" s="272">
        <f t="shared" si="18"/>
        <v>21</v>
      </c>
    </row>
    <row r="102" spans="1:7" ht="31.5">
      <c r="A102" s="56" t="s">
        <v>201</v>
      </c>
      <c r="B102" s="62" t="s">
        <v>55</v>
      </c>
      <c r="C102" s="69" t="s">
        <v>214</v>
      </c>
      <c r="D102" s="69"/>
      <c r="E102" s="53">
        <v>200</v>
      </c>
      <c r="F102" s="53">
        <v>42</v>
      </c>
      <c r="G102" s="272">
        <f t="shared" si="18"/>
        <v>21</v>
      </c>
    </row>
    <row r="103" spans="1:7">
      <c r="A103" s="84" t="s">
        <v>161</v>
      </c>
      <c r="B103" s="385" t="s">
        <v>55</v>
      </c>
      <c r="C103" s="306" t="s">
        <v>214</v>
      </c>
      <c r="D103" s="306" t="s">
        <v>7</v>
      </c>
      <c r="E103" s="53">
        <v>200</v>
      </c>
      <c r="F103" s="53">
        <v>42</v>
      </c>
      <c r="G103" s="272">
        <f t="shared" si="18"/>
        <v>21</v>
      </c>
    </row>
    <row r="104" spans="1:7" ht="63">
      <c r="A104" s="72" t="s">
        <v>54</v>
      </c>
      <c r="B104" s="385" t="s">
        <v>609</v>
      </c>
      <c r="C104" s="69"/>
      <c r="D104" s="69"/>
      <c r="E104" s="58">
        <f t="shared" ref="E104:F106" si="19">E105</f>
        <v>249</v>
      </c>
      <c r="F104" s="58">
        <f t="shared" si="19"/>
        <v>249</v>
      </c>
      <c r="G104" s="272">
        <f t="shared" si="18"/>
        <v>100</v>
      </c>
    </row>
    <row r="105" spans="1:7" ht="63">
      <c r="A105" s="71" t="s">
        <v>60</v>
      </c>
      <c r="B105" s="385" t="s">
        <v>610</v>
      </c>
      <c r="C105" s="69"/>
      <c r="D105" s="69"/>
      <c r="E105" s="58">
        <f t="shared" si="19"/>
        <v>249</v>
      </c>
      <c r="F105" s="58">
        <f t="shared" si="19"/>
        <v>249</v>
      </c>
      <c r="G105" s="272">
        <f t="shared" si="18"/>
        <v>100</v>
      </c>
    </row>
    <row r="106" spans="1:7" ht="47.25">
      <c r="A106" s="71" t="s">
        <v>53</v>
      </c>
      <c r="B106" s="62" t="s">
        <v>576</v>
      </c>
      <c r="C106" s="69" t="s">
        <v>214</v>
      </c>
      <c r="D106" s="69"/>
      <c r="E106" s="58">
        <f t="shared" si="19"/>
        <v>249</v>
      </c>
      <c r="F106" s="58">
        <f t="shared" si="19"/>
        <v>249</v>
      </c>
      <c r="G106" s="272">
        <f t="shared" si="18"/>
        <v>100</v>
      </c>
    </row>
    <row r="107" spans="1:7">
      <c r="A107" s="84" t="s">
        <v>161</v>
      </c>
      <c r="B107" s="62" t="s">
        <v>576</v>
      </c>
      <c r="C107" s="69" t="s">
        <v>214</v>
      </c>
      <c r="D107" s="69" t="s">
        <v>8</v>
      </c>
      <c r="E107" s="58">
        <v>249</v>
      </c>
      <c r="F107" s="58">
        <v>249</v>
      </c>
      <c r="G107" s="272">
        <f t="shared" si="18"/>
        <v>100</v>
      </c>
    </row>
    <row r="108" spans="1:7" ht="63">
      <c r="A108" s="82" t="s">
        <v>385</v>
      </c>
      <c r="B108" s="378" t="s">
        <v>386</v>
      </c>
      <c r="C108" s="69"/>
      <c r="D108" s="69"/>
      <c r="E108" s="53">
        <f t="shared" ref="E108:F111" si="20">E109</f>
        <v>0</v>
      </c>
      <c r="F108" s="53">
        <f t="shared" si="20"/>
        <v>0</v>
      </c>
      <c r="G108" s="53">
        <v>0</v>
      </c>
    </row>
    <row r="109" spans="1:7">
      <c r="A109" s="83" t="s">
        <v>501</v>
      </c>
      <c r="B109" s="69" t="s">
        <v>9</v>
      </c>
      <c r="C109" s="69"/>
      <c r="D109" s="69"/>
      <c r="E109" s="58">
        <f t="shared" si="20"/>
        <v>0</v>
      </c>
      <c r="F109" s="58">
        <f t="shared" si="20"/>
        <v>0</v>
      </c>
      <c r="G109" s="58">
        <v>0</v>
      </c>
    </row>
    <row r="110" spans="1:7">
      <c r="A110" s="83" t="s">
        <v>502</v>
      </c>
      <c r="B110" s="69" t="s">
        <v>50</v>
      </c>
      <c r="C110" s="69"/>
      <c r="D110" s="69"/>
      <c r="E110" s="58">
        <f t="shared" si="20"/>
        <v>0</v>
      </c>
      <c r="F110" s="58">
        <f t="shared" si="20"/>
        <v>0</v>
      </c>
      <c r="G110" s="58">
        <v>0</v>
      </c>
    </row>
    <row r="111" spans="1:7" ht="31.5">
      <c r="A111" s="83" t="s">
        <v>387</v>
      </c>
      <c r="B111" s="69" t="s">
        <v>50</v>
      </c>
      <c r="C111" s="69" t="s">
        <v>380</v>
      </c>
      <c r="D111" s="69"/>
      <c r="E111" s="58">
        <f t="shared" si="20"/>
        <v>0</v>
      </c>
      <c r="F111" s="58">
        <f t="shared" si="20"/>
        <v>0</v>
      </c>
      <c r="G111" s="58">
        <v>0</v>
      </c>
    </row>
    <row r="112" spans="1:7">
      <c r="A112" s="410" t="s">
        <v>172</v>
      </c>
      <c r="B112" s="69" t="s">
        <v>50</v>
      </c>
      <c r="C112" s="69" t="s">
        <v>380</v>
      </c>
      <c r="D112" s="69" t="s">
        <v>10</v>
      </c>
      <c r="E112" s="58">
        <v>0</v>
      </c>
      <c r="F112" s="58">
        <v>0</v>
      </c>
      <c r="G112" s="58">
        <v>0</v>
      </c>
    </row>
    <row r="113" spans="1:7" ht="47.25">
      <c r="A113" s="82" t="s">
        <v>11</v>
      </c>
      <c r="B113" s="411" t="s">
        <v>313</v>
      </c>
      <c r="C113" s="411"/>
      <c r="D113" s="404"/>
      <c r="E113" s="377">
        <f t="shared" ref="E113:F115" si="21">E114</f>
        <v>10</v>
      </c>
      <c r="F113" s="58">
        <f t="shared" si="21"/>
        <v>0</v>
      </c>
      <c r="G113" s="58">
        <f>F113/E113*100</f>
        <v>0</v>
      </c>
    </row>
    <row r="114" spans="1:7" ht="31.5">
      <c r="A114" s="83" t="s">
        <v>314</v>
      </c>
      <c r="B114" s="401" t="s">
        <v>315</v>
      </c>
      <c r="C114" s="401"/>
      <c r="D114" s="404"/>
      <c r="E114" s="377">
        <f t="shared" si="21"/>
        <v>10</v>
      </c>
      <c r="F114" s="58">
        <f t="shared" si="21"/>
        <v>0</v>
      </c>
      <c r="G114" s="58">
        <f t="shared" ref="G114:G123" si="22">F114/E114*100</f>
        <v>0</v>
      </c>
    </row>
    <row r="115" spans="1:7" ht="31.5">
      <c r="A115" s="83" t="s">
        <v>316</v>
      </c>
      <c r="B115" s="401" t="s">
        <v>317</v>
      </c>
      <c r="C115" s="401"/>
      <c r="D115" s="381"/>
      <c r="E115" s="62">
        <f t="shared" si="21"/>
        <v>10</v>
      </c>
      <c r="F115" s="58">
        <f t="shared" si="21"/>
        <v>0</v>
      </c>
      <c r="G115" s="58">
        <f t="shared" si="22"/>
        <v>0</v>
      </c>
    </row>
    <row r="116" spans="1:7" ht="47.25">
      <c r="A116" s="70" t="s">
        <v>12</v>
      </c>
      <c r="B116" s="401" t="s">
        <v>317</v>
      </c>
      <c r="C116" s="381">
        <v>240</v>
      </c>
      <c r="D116" s="69"/>
      <c r="E116" s="58">
        <v>10</v>
      </c>
      <c r="F116" s="58">
        <f>F117</f>
        <v>0</v>
      </c>
      <c r="G116" s="58">
        <f t="shared" si="22"/>
        <v>0</v>
      </c>
    </row>
    <row r="117" spans="1:7">
      <c r="A117" s="70" t="s">
        <v>157</v>
      </c>
      <c r="B117" s="401" t="s">
        <v>317</v>
      </c>
      <c r="C117" s="381">
        <v>240</v>
      </c>
      <c r="D117" s="69" t="s">
        <v>533</v>
      </c>
      <c r="E117" s="58">
        <v>10</v>
      </c>
      <c r="F117" s="58">
        <v>0</v>
      </c>
      <c r="G117" s="58">
        <f t="shared" si="22"/>
        <v>0</v>
      </c>
    </row>
    <row r="118" spans="1:7" ht="31.5">
      <c r="A118" s="82" t="s">
        <v>338</v>
      </c>
      <c r="B118" s="378" t="s">
        <v>339</v>
      </c>
      <c r="C118" s="381"/>
      <c r="D118" s="69"/>
      <c r="E118" s="53">
        <f>E119+E124+E129</f>
        <v>1424.7</v>
      </c>
      <c r="F118" s="53">
        <f>F119+F124+F129</f>
        <v>1185.7</v>
      </c>
      <c r="G118" s="58">
        <f t="shared" si="22"/>
        <v>83.224538499333192</v>
      </c>
    </row>
    <row r="119" spans="1:7">
      <c r="A119" s="409" t="s">
        <v>340</v>
      </c>
      <c r="B119" s="378" t="s">
        <v>341</v>
      </c>
      <c r="C119" s="381"/>
      <c r="D119" s="69"/>
      <c r="E119" s="53">
        <f t="shared" ref="E119:F122" si="23">E120</f>
        <v>1210</v>
      </c>
      <c r="F119" s="53">
        <f t="shared" si="23"/>
        <v>985.6</v>
      </c>
      <c r="G119" s="58">
        <f t="shared" si="22"/>
        <v>81.454545454545453</v>
      </c>
    </row>
    <row r="120" spans="1:7" ht="31.5">
      <c r="A120" s="83" t="s">
        <v>342</v>
      </c>
      <c r="B120" s="69" t="s">
        <v>343</v>
      </c>
      <c r="C120" s="381"/>
      <c r="D120" s="69"/>
      <c r="E120" s="58">
        <f t="shared" si="23"/>
        <v>1210</v>
      </c>
      <c r="F120" s="58">
        <f t="shared" si="23"/>
        <v>985.6</v>
      </c>
      <c r="G120" s="58">
        <f t="shared" si="22"/>
        <v>81.454545454545453</v>
      </c>
    </row>
    <row r="121" spans="1:7">
      <c r="A121" s="83" t="s">
        <v>344</v>
      </c>
      <c r="B121" s="69" t="s">
        <v>345</v>
      </c>
      <c r="C121" s="381"/>
      <c r="D121" s="69"/>
      <c r="E121" s="58">
        <f t="shared" si="23"/>
        <v>1210</v>
      </c>
      <c r="F121" s="58">
        <f t="shared" si="23"/>
        <v>985.6</v>
      </c>
      <c r="G121" s="58">
        <f t="shared" si="22"/>
        <v>81.454545454545453</v>
      </c>
    </row>
    <row r="122" spans="1:7" ht="31.5">
      <c r="A122" s="70" t="s">
        <v>201</v>
      </c>
      <c r="B122" s="69" t="s">
        <v>345</v>
      </c>
      <c r="C122" s="381">
        <v>240</v>
      </c>
      <c r="D122" s="69"/>
      <c r="E122" s="58">
        <f t="shared" si="23"/>
        <v>1210</v>
      </c>
      <c r="F122" s="58">
        <f t="shared" si="23"/>
        <v>985.6</v>
      </c>
      <c r="G122" s="58">
        <f t="shared" si="22"/>
        <v>81.454545454545453</v>
      </c>
    </row>
    <row r="123" spans="1:7">
      <c r="A123" s="84" t="s">
        <v>162</v>
      </c>
      <c r="B123" s="69" t="s">
        <v>345</v>
      </c>
      <c r="C123" s="381">
        <v>240</v>
      </c>
      <c r="D123" s="69" t="s">
        <v>14</v>
      </c>
      <c r="E123" s="60">
        <f>'[3]приложение 4'!G225</f>
        <v>1210</v>
      </c>
      <c r="F123" s="60">
        <v>985.6</v>
      </c>
      <c r="G123" s="58">
        <f t="shared" si="22"/>
        <v>81.454545454545453</v>
      </c>
    </row>
    <row r="124" spans="1:7" ht="31.5">
      <c r="A124" s="409" t="s">
        <v>346</v>
      </c>
      <c r="B124" s="404" t="s">
        <v>347</v>
      </c>
      <c r="C124" s="381"/>
      <c r="D124" s="69"/>
      <c r="E124" s="53">
        <f>E127</f>
        <v>0</v>
      </c>
      <c r="F124" s="53">
        <f t="shared" ref="F124:F127" si="24">F125</f>
        <v>0</v>
      </c>
      <c r="G124" s="53">
        <v>0</v>
      </c>
    </row>
    <row r="125" spans="1:7" ht="94.5">
      <c r="A125" s="83" t="s">
        <v>475</v>
      </c>
      <c r="B125" s="381" t="s">
        <v>348</v>
      </c>
      <c r="C125" s="381"/>
      <c r="D125" s="69"/>
      <c r="E125" s="58">
        <f>E126</f>
        <v>0</v>
      </c>
      <c r="F125" s="58">
        <f t="shared" si="24"/>
        <v>0</v>
      </c>
      <c r="G125" s="58">
        <v>0</v>
      </c>
    </row>
    <row r="126" spans="1:7" ht="78.75">
      <c r="A126" s="70" t="s">
        <v>476</v>
      </c>
      <c r="B126" s="381" t="s">
        <v>481</v>
      </c>
      <c r="C126" s="381"/>
      <c r="D126" s="69"/>
      <c r="E126" s="58">
        <f>E127</f>
        <v>0</v>
      </c>
      <c r="F126" s="58">
        <f t="shared" si="24"/>
        <v>0</v>
      </c>
      <c r="G126" s="58">
        <v>0</v>
      </c>
    </row>
    <row r="127" spans="1:7" ht="31.5">
      <c r="A127" s="70" t="s">
        <v>201</v>
      </c>
      <c r="B127" s="381" t="s">
        <v>481</v>
      </c>
      <c r="C127" s="381">
        <v>240</v>
      </c>
      <c r="D127" s="69"/>
      <c r="E127" s="58">
        <f>E128</f>
        <v>0</v>
      </c>
      <c r="F127" s="58">
        <f t="shared" si="24"/>
        <v>0</v>
      </c>
      <c r="G127" s="58">
        <v>0</v>
      </c>
    </row>
    <row r="128" spans="1:7" s="85" customFormat="1">
      <c r="A128" s="84" t="s">
        <v>162</v>
      </c>
      <c r="B128" s="381" t="s">
        <v>481</v>
      </c>
      <c r="C128" s="381">
        <v>240</v>
      </c>
      <c r="D128" s="69" t="s">
        <v>14</v>
      </c>
      <c r="E128" s="58">
        <v>0</v>
      </c>
      <c r="F128" s="58">
        <v>0</v>
      </c>
      <c r="G128" s="58">
        <v>0</v>
      </c>
    </row>
    <row r="129" spans="1:7">
      <c r="A129" s="409" t="s">
        <v>15</v>
      </c>
      <c r="B129" s="404" t="s">
        <v>482</v>
      </c>
      <c r="C129" s="404"/>
      <c r="D129" s="378"/>
      <c r="E129" s="53">
        <f>E133+E137</f>
        <v>214.7</v>
      </c>
      <c r="F129" s="53">
        <f>F133+F137</f>
        <v>200.1</v>
      </c>
      <c r="G129" s="53">
        <f>F129/E129*100</f>
        <v>93.199813693525854</v>
      </c>
    </row>
    <row r="130" spans="1:7" ht="47.25">
      <c r="A130" s="83" t="s">
        <v>473</v>
      </c>
      <c r="B130" s="381" t="s">
        <v>483</v>
      </c>
      <c r="C130" s="381"/>
      <c r="D130" s="69"/>
      <c r="E130" s="58">
        <f t="shared" ref="E130:F132" si="25">E131</f>
        <v>14.7</v>
      </c>
      <c r="F130" s="58">
        <f t="shared" si="25"/>
        <v>14.7</v>
      </c>
      <c r="G130" s="53">
        <f t="shared" ref="G130:G167" si="26">F130/E130*100</f>
        <v>100</v>
      </c>
    </row>
    <row r="131" spans="1:7" ht="47.25">
      <c r="A131" s="83" t="s">
        <v>474</v>
      </c>
      <c r="B131" s="381" t="s">
        <v>484</v>
      </c>
      <c r="C131" s="381"/>
      <c r="D131" s="69"/>
      <c r="E131" s="58">
        <f t="shared" si="25"/>
        <v>14.7</v>
      </c>
      <c r="F131" s="58">
        <f t="shared" si="25"/>
        <v>14.7</v>
      </c>
      <c r="G131" s="53">
        <f t="shared" si="26"/>
        <v>100</v>
      </c>
    </row>
    <row r="132" spans="1:7" ht="31.5">
      <c r="A132" s="70" t="s">
        <v>201</v>
      </c>
      <c r="B132" s="381" t="s">
        <v>484</v>
      </c>
      <c r="C132" s="381">
        <v>240</v>
      </c>
      <c r="D132" s="69"/>
      <c r="E132" s="58">
        <f t="shared" si="25"/>
        <v>14.7</v>
      </c>
      <c r="F132" s="58">
        <f t="shared" si="25"/>
        <v>14.7</v>
      </c>
      <c r="G132" s="53">
        <f t="shared" si="26"/>
        <v>100</v>
      </c>
    </row>
    <row r="133" spans="1:7">
      <c r="A133" s="84" t="s">
        <v>162</v>
      </c>
      <c r="B133" s="381" t="s">
        <v>484</v>
      </c>
      <c r="C133" s="381">
        <v>240</v>
      </c>
      <c r="D133" s="69" t="s">
        <v>14</v>
      </c>
      <c r="E133" s="58">
        <v>14.7</v>
      </c>
      <c r="F133" s="58">
        <v>14.7</v>
      </c>
      <c r="G133" s="53">
        <f t="shared" si="26"/>
        <v>100</v>
      </c>
    </row>
    <row r="134" spans="1:7">
      <c r="A134" s="83" t="s">
        <v>516</v>
      </c>
      <c r="B134" s="381" t="s">
        <v>517</v>
      </c>
      <c r="C134" s="381"/>
      <c r="D134" s="69"/>
      <c r="E134" s="58">
        <f t="shared" ref="E134:F136" si="27">E135</f>
        <v>200</v>
      </c>
      <c r="F134" s="58">
        <f t="shared" si="27"/>
        <v>185.4</v>
      </c>
      <c r="G134" s="53">
        <f t="shared" si="26"/>
        <v>92.7</v>
      </c>
    </row>
    <row r="135" spans="1:7">
      <c r="A135" s="83" t="s">
        <v>520</v>
      </c>
      <c r="B135" s="381" t="s">
        <v>49</v>
      </c>
      <c r="C135" s="381"/>
      <c r="D135" s="69"/>
      <c r="E135" s="58">
        <f t="shared" si="27"/>
        <v>200</v>
      </c>
      <c r="F135" s="58">
        <f t="shared" si="27"/>
        <v>185.4</v>
      </c>
      <c r="G135" s="53">
        <f t="shared" si="26"/>
        <v>92.7</v>
      </c>
    </row>
    <row r="136" spans="1:7" ht="31.5">
      <c r="A136" s="70" t="s">
        <v>201</v>
      </c>
      <c r="B136" s="381" t="s">
        <v>49</v>
      </c>
      <c r="C136" s="381">
        <v>240</v>
      </c>
      <c r="D136" s="69"/>
      <c r="E136" s="58">
        <f t="shared" si="27"/>
        <v>200</v>
      </c>
      <c r="F136" s="58">
        <f t="shared" si="27"/>
        <v>185.4</v>
      </c>
      <c r="G136" s="53">
        <f t="shared" si="26"/>
        <v>92.7</v>
      </c>
    </row>
    <row r="137" spans="1:7">
      <c r="A137" s="84" t="s">
        <v>162</v>
      </c>
      <c r="B137" s="381" t="s">
        <v>49</v>
      </c>
      <c r="C137" s="381">
        <v>240</v>
      </c>
      <c r="D137" s="69" t="s">
        <v>14</v>
      </c>
      <c r="E137" s="58">
        <v>200</v>
      </c>
      <c r="F137" s="58">
        <v>185.4</v>
      </c>
      <c r="G137" s="53">
        <f t="shared" si="26"/>
        <v>92.7</v>
      </c>
    </row>
    <row r="138" spans="1:7" ht="31.5">
      <c r="A138" s="82" t="s">
        <v>360</v>
      </c>
      <c r="B138" s="404" t="s">
        <v>361</v>
      </c>
      <c r="C138" s="381"/>
      <c r="D138" s="69"/>
      <c r="E138" s="53">
        <f>E139+E148</f>
        <v>7327</v>
      </c>
      <c r="F138" s="53">
        <f t="shared" ref="F138" si="28">F139+F148</f>
        <v>7120.8</v>
      </c>
      <c r="G138" s="53">
        <f t="shared" si="26"/>
        <v>97.185751330694686</v>
      </c>
    </row>
    <row r="139" spans="1:7" ht="31.5">
      <c r="A139" s="409" t="s">
        <v>362</v>
      </c>
      <c r="B139" s="404" t="s">
        <v>363</v>
      </c>
      <c r="C139" s="404"/>
      <c r="D139" s="378"/>
      <c r="E139" s="53">
        <f>E143+E147</f>
        <v>5711.8</v>
      </c>
      <c r="F139" s="53">
        <f>F143+F147</f>
        <v>5711.8</v>
      </c>
      <c r="G139" s="53">
        <f t="shared" si="26"/>
        <v>100</v>
      </c>
    </row>
    <row r="140" spans="1:7" ht="31.5">
      <c r="A140" s="83" t="s">
        <v>492</v>
      </c>
      <c r="B140" s="381" t="s">
        <v>364</v>
      </c>
      <c r="C140" s="381"/>
      <c r="D140" s="69"/>
      <c r="E140" s="58">
        <f t="shared" ref="E140:F142" si="29">E141</f>
        <v>5008.6000000000004</v>
      </c>
      <c r="F140" s="58">
        <f t="shared" si="29"/>
        <v>5008.6000000000004</v>
      </c>
      <c r="G140" s="53">
        <f t="shared" si="26"/>
        <v>100</v>
      </c>
    </row>
    <row r="141" spans="1:7" ht="31.5">
      <c r="A141" s="70" t="s">
        <v>365</v>
      </c>
      <c r="B141" s="381" t="s">
        <v>366</v>
      </c>
      <c r="C141" s="381"/>
      <c r="D141" s="69"/>
      <c r="E141" s="58">
        <f t="shared" si="29"/>
        <v>5008.6000000000004</v>
      </c>
      <c r="F141" s="58">
        <f t="shared" si="29"/>
        <v>5008.6000000000004</v>
      </c>
      <c r="G141" s="53">
        <f t="shared" si="26"/>
        <v>100</v>
      </c>
    </row>
    <row r="142" spans="1:7">
      <c r="A142" s="70" t="s">
        <v>367</v>
      </c>
      <c r="B142" s="381" t="s">
        <v>366</v>
      </c>
      <c r="C142" s="381">
        <v>610</v>
      </c>
      <c r="D142" s="69"/>
      <c r="E142" s="58">
        <f t="shared" si="29"/>
        <v>5008.6000000000004</v>
      </c>
      <c r="F142" s="58">
        <f t="shared" si="29"/>
        <v>5008.6000000000004</v>
      </c>
      <c r="G142" s="53">
        <f t="shared" si="26"/>
        <v>100</v>
      </c>
    </row>
    <row r="143" spans="1:7">
      <c r="A143" s="84" t="s">
        <v>168</v>
      </c>
      <c r="B143" s="381" t="s">
        <v>366</v>
      </c>
      <c r="C143" s="381">
        <v>610</v>
      </c>
      <c r="D143" s="69" t="s">
        <v>13</v>
      </c>
      <c r="E143" s="412">
        <f>'[3]приложение 4'!G272</f>
        <v>5008.6000000000004</v>
      </c>
      <c r="F143" s="412">
        <v>5008.6000000000004</v>
      </c>
      <c r="G143" s="53">
        <f t="shared" si="26"/>
        <v>100</v>
      </c>
    </row>
    <row r="144" spans="1:7" ht="31.5">
      <c r="A144" s="83" t="s">
        <v>391</v>
      </c>
      <c r="B144" s="381" t="s">
        <v>392</v>
      </c>
      <c r="C144" s="381"/>
      <c r="D144" s="69"/>
      <c r="E144" s="58">
        <f>E146</f>
        <v>703.2</v>
      </c>
      <c r="F144" s="58">
        <f t="shared" ref="F144:F146" si="30">F145</f>
        <v>703.2</v>
      </c>
      <c r="G144" s="53">
        <f t="shared" si="26"/>
        <v>100</v>
      </c>
    </row>
    <row r="145" spans="1:7" ht="31.5">
      <c r="A145" s="70" t="s">
        <v>393</v>
      </c>
      <c r="B145" s="381" t="s">
        <v>394</v>
      </c>
      <c r="C145" s="381"/>
      <c r="D145" s="69"/>
      <c r="E145" s="58">
        <f>E146</f>
        <v>703.2</v>
      </c>
      <c r="F145" s="58">
        <f t="shared" si="30"/>
        <v>703.2</v>
      </c>
      <c r="G145" s="53">
        <f t="shared" si="26"/>
        <v>100</v>
      </c>
    </row>
    <row r="146" spans="1:7">
      <c r="A146" s="70" t="s">
        <v>367</v>
      </c>
      <c r="B146" s="381" t="s">
        <v>394</v>
      </c>
      <c r="C146" s="381">
        <v>610</v>
      </c>
      <c r="D146" s="69"/>
      <c r="E146" s="58">
        <f>E147</f>
        <v>703.2</v>
      </c>
      <c r="F146" s="58">
        <f t="shared" si="30"/>
        <v>703.2</v>
      </c>
      <c r="G146" s="53">
        <f t="shared" si="26"/>
        <v>100</v>
      </c>
    </row>
    <row r="147" spans="1:7" s="85" customFormat="1">
      <c r="A147" s="84" t="s">
        <v>168</v>
      </c>
      <c r="B147" s="381" t="s">
        <v>394</v>
      </c>
      <c r="C147" s="381">
        <v>610</v>
      </c>
      <c r="D147" s="69" t="s">
        <v>16</v>
      </c>
      <c r="E147" s="58">
        <v>703.2</v>
      </c>
      <c r="F147" s="58">
        <v>703.2</v>
      </c>
      <c r="G147" s="53">
        <f t="shared" si="26"/>
        <v>100</v>
      </c>
    </row>
    <row r="148" spans="1:7" ht="31.5">
      <c r="A148" s="413" t="s">
        <v>493</v>
      </c>
      <c r="B148" s="404" t="s">
        <v>524</v>
      </c>
      <c r="C148" s="404"/>
      <c r="D148" s="378"/>
      <c r="E148" s="53">
        <f>E152</f>
        <v>1615.2</v>
      </c>
      <c r="F148" s="53">
        <f t="shared" ref="F148:F151" si="31">F149</f>
        <v>1409</v>
      </c>
      <c r="G148" s="53">
        <f t="shared" si="26"/>
        <v>87.233779098563645</v>
      </c>
    </row>
    <row r="149" spans="1:7" ht="63">
      <c r="A149" s="70" t="s">
        <v>17</v>
      </c>
      <c r="B149" s="381" t="s">
        <v>497</v>
      </c>
      <c r="C149" s="381"/>
      <c r="D149" s="69"/>
      <c r="E149" s="58">
        <f>E152</f>
        <v>1615.2</v>
      </c>
      <c r="F149" s="58">
        <f t="shared" si="31"/>
        <v>1409</v>
      </c>
      <c r="G149" s="53">
        <f t="shared" si="26"/>
        <v>87.233779098563645</v>
      </c>
    </row>
    <row r="150" spans="1:7" ht="47.25">
      <c r="A150" s="70" t="s">
        <v>18</v>
      </c>
      <c r="B150" s="381" t="s">
        <v>19</v>
      </c>
      <c r="C150" s="381"/>
      <c r="D150" s="69"/>
      <c r="E150" s="58">
        <f>E151</f>
        <v>1615.2</v>
      </c>
      <c r="F150" s="58">
        <f t="shared" si="31"/>
        <v>1409</v>
      </c>
      <c r="G150" s="53">
        <f t="shared" si="26"/>
        <v>87.233779098563645</v>
      </c>
    </row>
    <row r="151" spans="1:7">
      <c r="A151" s="70" t="s">
        <v>587</v>
      </c>
      <c r="B151" s="381" t="s">
        <v>494</v>
      </c>
      <c r="C151" s="381">
        <v>610</v>
      </c>
      <c r="D151" s="69"/>
      <c r="E151" s="58">
        <f>E152</f>
        <v>1615.2</v>
      </c>
      <c r="F151" s="58">
        <f t="shared" si="31"/>
        <v>1409</v>
      </c>
      <c r="G151" s="53">
        <f t="shared" si="26"/>
        <v>87.233779098563645</v>
      </c>
    </row>
    <row r="152" spans="1:7" s="85" customFormat="1">
      <c r="A152" s="84">
        <v>1409</v>
      </c>
      <c r="B152" s="381" t="s">
        <v>494</v>
      </c>
      <c r="C152" s="381">
        <v>610</v>
      </c>
      <c r="D152" s="69" t="s">
        <v>13</v>
      </c>
      <c r="E152" s="58">
        <v>1615.2</v>
      </c>
      <c r="F152" s="58">
        <v>1409</v>
      </c>
      <c r="G152" s="53">
        <f t="shared" si="26"/>
        <v>87.233779098563645</v>
      </c>
    </row>
    <row r="153" spans="1:7" ht="47.25">
      <c r="A153" s="82" t="s">
        <v>371</v>
      </c>
      <c r="B153" s="378" t="s">
        <v>372</v>
      </c>
      <c r="C153" s="381"/>
      <c r="D153" s="69"/>
      <c r="E153" s="53">
        <f>E158+E162</f>
        <v>2523.6</v>
      </c>
      <c r="F153" s="53">
        <f>F158+F162</f>
        <v>2523.6</v>
      </c>
      <c r="G153" s="53">
        <f t="shared" si="26"/>
        <v>100</v>
      </c>
    </row>
    <row r="154" spans="1:7" ht="31.5">
      <c r="A154" s="82" t="s">
        <v>373</v>
      </c>
      <c r="B154" s="378" t="s">
        <v>374</v>
      </c>
      <c r="C154" s="381"/>
      <c r="D154" s="69"/>
      <c r="E154" s="53">
        <f>E157+E161</f>
        <v>2523.6</v>
      </c>
      <c r="F154" s="53">
        <f t="shared" ref="F154:F157" si="32">F155</f>
        <v>2508.6</v>
      </c>
      <c r="G154" s="53">
        <f t="shared" si="26"/>
        <v>99.405611031859252</v>
      </c>
    </row>
    <row r="155" spans="1:7" ht="47.25">
      <c r="A155" s="83" t="s">
        <v>375</v>
      </c>
      <c r="B155" s="69" t="s">
        <v>376</v>
      </c>
      <c r="C155" s="381"/>
      <c r="D155" s="69"/>
      <c r="E155" s="58">
        <f>E156</f>
        <v>2508.6</v>
      </c>
      <c r="F155" s="58">
        <f t="shared" si="32"/>
        <v>2508.6</v>
      </c>
      <c r="G155" s="53">
        <f t="shared" si="26"/>
        <v>100</v>
      </c>
    </row>
    <row r="156" spans="1:7" ht="31.5">
      <c r="A156" s="70" t="s">
        <v>377</v>
      </c>
      <c r="B156" s="69" t="s">
        <v>378</v>
      </c>
      <c r="C156" s="381"/>
      <c r="D156" s="69"/>
      <c r="E156" s="58">
        <f>E157</f>
        <v>2508.6</v>
      </c>
      <c r="F156" s="58">
        <f t="shared" si="32"/>
        <v>2508.6</v>
      </c>
      <c r="G156" s="53">
        <f t="shared" si="26"/>
        <v>100</v>
      </c>
    </row>
    <row r="157" spans="1:7" ht="31.5">
      <c r="A157" s="70" t="s">
        <v>379</v>
      </c>
      <c r="B157" s="69" t="s">
        <v>378</v>
      </c>
      <c r="C157" s="381">
        <v>310</v>
      </c>
      <c r="D157" s="69"/>
      <c r="E157" s="58">
        <f>E158</f>
        <v>2508.6</v>
      </c>
      <c r="F157" s="58">
        <f t="shared" si="32"/>
        <v>2508.6</v>
      </c>
      <c r="G157" s="53">
        <f t="shared" si="26"/>
        <v>100</v>
      </c>
    </row>
    <row r="158" spans="1:7">
      <c r="A158" s="84" t="s">
        <v>171</v>
      </c>
      <c r="B158" s="69" t="s">
        <v>378</v>
      </c>
      <c r="C158" s="381">
        <v>310</v>
      </c>
      <c r="D158" s="69" t="s">
        <v>20</v>
      </c>
      <c r="E158" s="58">
        <v>2508.6</v>
      </c>
      <c r="F158" s="58">
        <v>2508.6</v>
      </c>
      <c r="G158" s="53">
        <f t="shared" si="26"/>
        <v>100</v>
      </c>
    </row>
    <row r="159" spans="1:7" ht="31.5">
      <c r="A159" s="83" t="s">
        <v>381</v>
      </c>
      <c r="B159" s="69" t="s">
        <v>382</v>
      </c>
      <c r="C159" s="381"/>
      <c r="D159" s="69"/>
      <c r="E159" s="58">
        <f t="shared" ref="E159:F160" si="33">E160</f>
        <v>15</v>
      </c>
      <c r="F159" s="58">
        <f t="shared" si="33"/>
        <v>15</v>
      </c>
      <c r="G159" s="53">
        <f t="shared" si="26"/>
        <v>100</v>
      </c>
    </row>
    <row r="160" spans="1:7" ht="47.25">
      <c r="A160" s="83" t="s">
        <v>383</v>
      </c>
      <c r="B160" s="69" t="s">
        <v>384</v>
      </c>
      <c r="C160" s="381"/>
      <c r="D160" s="69"/>
      <c r="E160" s="58">
        <f t="shared" si="33"/>
        <v>15</v>
      </c>
      <c r="F160" s="58">
        <f t="shared" si="33"/>
        <v>15</v>
      </c>
      <c r="G160" s="53">
        <f t="shared" si="26"/>
        <v>100</v>
      </c>
    </row>
    <row r="161" spans="1:7" ht="31.5">
      <c r="A161" s="70" t="s">
        <v>379</v>
      </c>
      <c r="B161" s="69" t="s">
        <v>384</v>
      </c>
      <c r="C161" s="381">
        <v>320</v>
      </c>
      <c r="D161" s="69"/>
      <c r="E161" s="58">
        <v>15</v>
      </c>
      <c r="F161" s="58">
        <f>F162</f>
        <v>15</v>
      </c>
      <c r="G161" s="53">
        <f t="shared" si="26"/>
        <v>100</v>
      </c>
    </row>
    <row r="162" spans="1:7">
      <c r="A162" s="84" t="s">
        <v>21</v>
      </c>
      <c r="B162" s="69" t="s">
        <v>384</v>
      </c>
      <c r="C162" s="381">
        <v>320</v>
      </c>
      <c r="D162" s="69" t="s">
        <v>532</v>
      </c>
      <c r="E162" s="58">
        <v>15</v>
      </c>
      <c r="F162" s="58">
        <v>15</v>
      </c>
      <c r="G162" s="53">
        <f t="shared" si="26"/>
        <v>100</v>
      </c>
    </row>
    <row r="163" spans="1:7" ht="63">
      <c r="A163" s="82" t="s">
        <v>349</v>
      </c>
      <c r="B163" s="404" t="s">
        <v>350</v>
      </c>
      <c r="C163" s="381"/>
      <c r="D163" s="69"/>
      <c r="E163" s="53">
        <f>E167+E170</f>
        <v>681</v>
      </c>
      <c r="F163" s="53">
        <f>F167+F170</f>
        <v>681</v>
      </c>
      <c r="G163" s="53">
        <f t="shared" si="26"/>
        <v>100</v>
      </c>
    </row>
    <row r="164" spans="1:7" ht="31.5">
      <c r="A164" s="83" t="s">
        <v>621</v>
      </c>
      <c r="B164" s="381" t="s">
        <v>351</v>
      </c>
      <c r="C164" s="381"/>
      <c r="D164" s="69"/>
      <c r="E164" s="58">
        <f t="shared" ref="E164:F166" si="34">E165</f>
        <v>681</v>
      </c>
      <c r="F164" s="58">
        <f t="shared" si="34"/>
        <v>681</v>
      </c>
      <c r="G164" s="53">
        <f t="shared" si="26"/>
        <v>100</v>
      </c>
    </row>
    <row r="165" spans="1:7" ht="47.25">
      <c r="A165" s="398" t="s">
        <v>611</v>
      </c>
      <c r="B165" s="381" t="s">
        <v>352</v>
      </c>
      <c r="C165" s="381"/>
      <c r="D165" s="69"/>
      <c r="E165" s="58">
        <f t="shared" si="34"/>
        <v>681</v>
      </c>
      <c r="F165" s="58">
        <f t="shared" si="34"/>
        <v>681</v>
      </c>
      <c r="G165" s="53">
        <f t="shared" si="26"/>
        <v>100</v>
      </c>
    </row>
    <row r="166" spans="1:7" ht="31.5">
      <c r="A166" s="73" t="s">
        <v>201</v>
      </c>
      <c r="B166" s="381" t="s">
        <v>352</v>
      </c>
      <c r="C166" s="381">
        <v>240</v>
      </c>
      <c r="D166" s="69"/>
      <c r="E166" s="58">
        <f>E167</f>
        <v>681</v>
      </c>
      <c r="F166" s="58">
        <f t="shared" si="34"/>
        <v>681</v>
      </c>
      <c r="G166" s="53">
        <f t="shared" si="26"/>
        <v>100</v>
      </c>
    </row>
    <row r="167" spans="1:7">
      <c r="A167" s="84" t="s">
        <v>162</v>
      </c>
      <c r="B167" s="381" t="s">
        <v>352</v>
      </c>
      <c r="C167" s="381">
        <v>240</v>
      </c>
      <c r="D167" s="69" t="s">
        <v>14</v>
      </c>
      <c r="E167" s="58">
        <v>681</v>
      </c>
      <c r="F167" s="58">
        <v>681</v>
      </c>
      <c r="G167" s="53">
        <f t="shared" si="26"/>
        <v>100</v>
      </c>
    </row>
    <row r="168" spans="1:7" ht="47.25">
      <c r="A168" s="73" t="s">
        <v>499</v>
      </c>
      <c r="B168" s="381" t="s">
        <v>519</v>
      </c>
      <c r="C168" s="381"/>
      <c r="D168" s="69"/>
      <c r="E168" s="58">
        <v>0</v>
      </c>
      <c r="F168" s="58">
        <v>0</v>
      </c>
      <c r="G168" s="53">
        <v>0</v>
      </c>
    </row>
    <row r="169" spans="1:7" ht="31.5">
      <c r="A169" s="73" t="s">
        <v>201</v>
      </c>
      <c r="B169" s="381" t="s">
        <v>500</v>
      </c>
      <c r="C169" s="381">
        <v>240</v>
      </c>
      <c r="D169" s="69"/>
      <c r="E169" s="58">
        <f t="shared" ref="E169:F169" si="35">E170</f>
        <v>0</v>
      </c>
      <c r="F169" s="58">
        <f t="shared" si="35"/>
        <v>0</v>
      </c>
      <c r="G169" s="53">
        <v>0</v>
      </c>
    </row>
    <row r="170" spans="1:7">
      <c r="A170" s="84" t="s">
        <v>162</v>
      </c>
      <c r="B170" s="381" t="s">
        <v>500</v>
      </c>
      <c r="C170" s="381">
        <v>240</v>
      </c>
      <c r="D170" s="69" t="s">
        <v>14</v>
      </c>
      <c r="E170" s="58">
        <v>0</v>
      </c>
      <c r="F170" s="58">
        <v>0</v>
      </c>
      <c r="G170" s="53">
        <v>0</v>
      </c>
    </row>
    <row r="171" spans="1:7" ht="63">
      <c r="A171" s="82" t="s">
        <v>301</v>
      </c>
      <c r="B171" s="377" t="s">
        <v>245</v>
      </c>
      <c r="C171" s="381"/>
      <c r="D171" s="69"/>
      <c r="E171" s="53">
        <f>+E182+E186+E190+E172</f>
        <v>1256.5999999999999</v>
      </c>
      <c r="F171" s="53">
        <f>+F182+F186+F190+F172</f>
        <v>1245.5999999999999</v>
      </c>
      <c r="G171" s="53">
        <f>F171/E171*100</f>
        <v>99.124621995861844</v>
      </c>
    </row>
    <row r="172" spans="1:7" s="301" customFormat="1" ht="78.75">
      <c r="A172" s="414" t="s">
        <v>302</v>
      </c>
      <c r="B172" s="300" t="s">
        <v>303</v>
      </c>
      <c r="C172" s="415"/>
      <c r="D172" s="416"/>
      <c r="E172" s="271">
        <f>E173</f>
        <v>1043.5999999999999</v>
      </c>
      <c r="F172" s="271">
        <f t="shared" ref="F172" si="36">F173</f>
        <v>1043.5999999999999</v>
      </c>
      <c r="G172" s="53">
        <f t="shared" ref="G172:G176" si="37">F172/E172*100</f>
        <v>100</v>
      </c>
    </row>
    <row r="173" spans="1:7" s="301" customFormat="1" ht="63">
      <c r="A173" s="56" t="s">
        <v>618</v>
      </c>
      <c r="B173" s="302" t="s">
        <v>304</v>
      </c>
      <c r="C173" s="415"/>
      <c r="D173" s="416"/>
      <c r="E173" s="272">
        <f t="shared" ref="E173:F173" si="38">E177</f>
        <v>1043.5999999999999</v>
      </c>
      <c r="F173" s="272">
        <f t="shared" si="38"/>
        <v>1043.5999999999999</v>
      </c>
      <c r="G173" s="53">
        <f t="shared" si="37"/>
        <v>100</v>
      </c>
    </row>
    <row r="174" spans="1:7" s="301" customFormat="1" ht="63">
      <c r="A174" s="408" t="s">
        <v>617</v>
      </c>
      <c r="B174" s="62" t="s">
        <v>68</v>
      </c>
      <c r="C174" s="415"/>
      <c r="D174" s="416"/>
      <c r="E174" s="60">
        <v>1043.5999999999999</v>
      </c>
      <c r="F174" s="60">
        <v>1043.5999999999999</v>
      </c>
      <c r="G174" s="53">
        <f t="shared" si="37"/>
        <v>100</v>
      </c>
    </row>
    <row r="175" spans="1:7" s="301" customFormat="1" ht="78.75">
      <c r="A175" s="417" t="s">
        <v>92</v>
      </c>
      <c r="B175" s="62" t="s">
        <v>68</v>
      </c>
      <c r="C175" s="415"/>
      <c r="D175" s="416"/>
      <c r="E175" s="60">
        <v>1043.5999999999999</v>
      </c>
      <c r="F175" s="60">
        <v>1043.5999999999999</v>
      </c>
      <c r="G175" s="53">
        <f t="shared" si="37"/>
        <v>100</v>
      </c>
    </row>
    <row r="176" spans="1:7" s="301" customFormat="1" ht="31.5">
      <c r="A176" s="70" t="s">
        <v>201</v>
      </c>
      <c r="B176" s="62" t="s">
        <v>68</v>
      </c>
      <c r="C176" s="415"/>
      <c r="D176" s="416"/>
      <c r="E176" s="60">
        <v>1043.5999999999999</v>
      </c>
      <c r="F176" s="60">
        <v>1043.5999999999999</v>
      </c>
      <c r="G176" s="53">
        <f t="shared" si="37"/>
        <v>100</v>
      </c>
    </row>
    <row r="177" spans="1:7">
      <c r="A177" s="417" t="s">
        <v>162</v>
      </c>
      <c r="B177" s="62" t="s">
        <v>68</v>
      </c>
      <c r="C177" s="381">
        <v>240</v>
      </c>
      <c r="D177" s="69" t="s">
        <v>14</v>
      </c>
      <c r="E177" s="60">
        <v>1043.5999999999999</v>
      </c>
      <c r="F177" s="60">
        <v>1043.5999999999999</v>
      </c>
      <c r="G177" s="53">
        <f>F177/E177*100</f>
        <v>100</v>
      </c>
    </row>
    <row r="178" spans="1:7">
      <c r="A178" s="409" t="s">
        <v>249</v>
      </c>
      <c r="B178" s="378" t="s">
        <v>250</v>
      </c>
      <c r="C178" s="404"/>
      <c r="D178" s="378"/>
      <c r="E178" s="53">
        <f>E181+E185</f>
        <v>163</v>
      </c>
      <c r="F178" s="53">
        <f>F181+F185</f>
        <v>152</v>
      </c>
      <c r="G178" s="53">
        <f t="shared" ref="G178:G191" si="39">F178/E178*100</f>
        <v>93.251533742331276</v>
      </c>
    </row>
    <row r="179" spans="1:7" ht="47.25">
      <c r="A179" s="418" t="s">
        <v>22</v>
      </c>
      <c r="B179" s="86" t="s">
        <v>251</v>
      </c>
      <c r="C179" s="404"/>
      <c r="D179" s="378"/>
      <c r="E179" s="58">
        <f t="shared" ref="E179:F181" si="40">E180</f>
        <v>18</v>
      </c>
      <c r="F179" s="58">
        <f t="shared" si="40"/>
        <v>12</v>
      </c>
      <c r="G179" s="53">
        <f t="shared" si="39"/>
        <v>66.666666666666657</v>
      </c>
    </row>
    <row r="180" spans="1:7" ht="47.25">
      <c r="A180" s="418" t="s">
        <v>612</v>
      </c>
      <c r="B180" s="86" t="s">
        <v>252</v>
      </c>
      <c r="C180" s="404"/>
      <c r="D180" s="378"/>
      <c r="E180" s="58">
        <f t="shared" si="40"/>
        <v>18</v>
      </c>
      <c r="F180" s="58">
        <f t="shared" si="40"/>
        <v>12</v>
      </c>
      <c r="G180" s="53">
        <f t="shared" si="39"/>
        <v>66.666666666666657</v>
      </c>
    </row>
    <row r="181" spans="1:7" ht="31.5">
      <c r="A181" s="70" t="s">
        <v>201</v>
      </c>
      <c r="B181" s="86" t="s">
        <v>252</v>
      </c>
      <c r="C181" s="381">
        <v>240</v>
      </c>
      <c r="D181" s="69"/>
      <c r="E181" s="58">
        <f t="shared" si="40"/>
        <v>18</v>
      </c>
      <c r="F181" s="58">
        <f t="shared" si="40"/>
        <v>12</v>
      </c>
      <c r="G181" s="53">
        <f t="shared" si="39"/>
        <v>66.666666666666657</v>
      </c>
    </row>
    <row r="182" spans="1:7">
      <c r="A182" s="70" t="s">
        <v>147</v>
      </c>
      <c r="B182" s="86" t="s">
        <v>252</v>
      </c>
      <c r="C182" s="381">
        <v>240</v>
      </c>
      <c r="D182" s="69" t="s">
        <v>532</v>
      </c>
      <c r="E182" s="58">
        <v>18</v>
      </c>
      <c r="F182" s="58">
        <v>12</v>
      </c>
      <c r="G182" s="53">
        <f t="shared" si="39"/>
        <v>66.666666666666657</v>
      </c>
    </row>
    <row r="183" spans="1:7" ht="78.75">
      <c r="A183" s="275" t="s">
        <v>23</v>
      </c>
      <c r="B183" s="69" t="s">
        <v>24</v>
      </c>
      <c r="C183" s="381"/>
      <c r="D183" s="69"/>
      <c r="E183" s="58">
        <f t="shared" ref="E183:F185" si="41">E184</f>
        <v>145</v>
      </c>
      <c r="F183" s="58">
        <f t="shared" si="41"/>
        <v>140</v>
      </c>
      <c r="G183" s="53">
        <f t="shared" si="39"/>
        <v>96.551724137931032</v>
      </c>
    </row>
    <row r="184" spans="1:7" ht="63">
      <c r="A184" s="275" t="s">
        <v>25</v>
      </c>
      <c r="B184" s="69" t="s">
        <v>253</v>
      </c>
      <c r="C184" s="381"/>
      <c r="D184" s="69"/>
      <c r="E184" s="58">
        <f t="shared" si="41"/>
        <v>145</v>
      </c>
      <c r="F184" s="58">
        <f t="shared" si="41"/>
        <v>140</v>
      </c>
      <c r="G184" s="53">
        <f t="shared" si="39"/>
        <v>96.551724137931032</v>
      </c>
    </row>
    <row r="185" spans="1:7" ht="31.5">
      <c r="A185" s="70" t="s">
        <v>26</v>
      </c>
      <c r="B185" s="69" t="s">
        <v>253</v>
      </c>
      <c r="C185" s="381">
        <v>240</v>
      </c>
      <c r="D185" s="69"/>
      <c r="E185" s="58">
        <f t="shared" si="41"/>
        <v>145</v>
      </c>
      <c r="F185" s="58">
        <f t="shared" si="41"/>
        <v>140</v>
      </c>
      <c r="G185" s="53">
        <f t="shared" si="39"/>
        <v>96.551724137931032</v>
      </c>
    </row>
    <row r="186" spans="1:7">
      <c r="A186" s="70" t="s">
        <v>147</v>
      </c>
      <c r="B186" s="69" t="s">
        <v>253</v>
      </c>
      <c r="C186" s="381">
        <v>240</v>
      </c>
      <c r="D186" s="69" t="s">
        <v>532</v>
      </c>
      <c r="E186" s="58">
        <v>145</v>
      </c>
      <c r="F186" s="58">
        <v>140</v>
      </c>
      <c r="G186" s="53">
        <f t="shared" si="39"/>
        <v>96.551724137931032</v>
      </c>
    </row>
    <row r="187" spans="1:7">
      <c r="A187" s="409" t="s">
        <v>246</v>
      </c>
      <c r="B187" s="378" t="s">
        <v>247</v>
      </c>
      <c r="C187" s="404"/>
      <c r="D187" s="378"/>
      <c r="E187" s="53">
        <f>E191</f>
        <v>50</v>
      </c>
      <c r="F187" s="53">
        <f t="shared" ref="F187:F190" si="42">F188</f>
        <v>50</v>
      </c>
      <c r="G187" s="53">
        <f t="shared" si="39"/>
        <v>100</v>
      </c>
    </row>
    <row r="188" spans="1:7" ht="31.5">
      <c r="A188" s="70" t="s">
        <v>27</v>
      </c>
      <c r="B188" s="69" t="s">
        <v>248</v>
      </c>
      <c r="C188" s="404"/>
      <c r="D188" s="378"/>
      <c r="E188" s="58">
        <f>E189</f>
        <v>50</v>
      </c>
      <c r="F188" s="58">
        <f t="shared" si="42"/>
        <v>50</v>
      </c>
      <c r="G188" s="53">
        <f t="shared" si="39"/>
        <v>100</v>
      </c>
    </row>
    <row r="189" spans="1:7" ht="31.5">
      <c r="A189" s="70" t="s">
        <v>28</v>
      </c>
      <c r="B189" s="69" t="s">
        <v>357</v>
      </c>
      <c r="C189" s="404"/>
      <c r="D189" s="378"/>
      <c r="E189" s="58">
        <f>E190</f>
        <v>50</v>
      </c>
      <c r="F189" s="58">
        <f t="shared" si="42"/>
        <v>50</v>
      </c>
      <c r="G189" s="53">
        <f t="shared" si="39"/>
        <v>100</v>
      </c>
    </row>
    <row r="190" spans="1:7" ht="31.5">
      <c r="A190" s="70" t="s">
        <v>201</v>
      </c>
      <c r="B190" s="69" t="s">
        <v>357</v>
      </c>
      <c r="C190" s="381">
        <v>240</v>
      </c>
      <c r="D190" s="69"/>
      <c r="E190" s="58">
        <v>50</v>
      </c>
      <c r="F190" s="58">
        <f t="shared" si="42"/>
        <v>50</v>
      </c>
      <c r="G190" s="53">
        <f t="shared" si="39"/>
        <v>100</v>
      </c>
    </row>
    <row r="191" spans="1:7">
      <c r="A191" s="70" t="s">
        <v>165</v>
      </c>
      <c r="B191" s="69" t="s">
        <v>357</v>
      </c>
      <c r="C191" s="381">
        <v>240</v>
      </c>
      <c r="D191" s="69" t="s">
        <v>29</v>
      </c>
      <c r="E191" s="58">
        <v>50</v>
      </c>
      <c r="F191" s="270">
        <v>50</v>
      </c>
      <c r="G191" s="53">
        <f t="shared" si="39"/>
        <v>100</v>
      </c>
    </row>
    <row r="192" spans="1:7" ht="31.5">
      <c r="A192" s="419" t="s">
        <v>81</v>
      </c>
      <c r="B192" s="420" t="s">
        <v>82</v>
      </c>
      <c r="C192" s="421"/>
      <c r="D192" s="69"/>
      <c r="E192" s="53">
        <v>11004.6</v>
      </c>
      <c r="F192" s="53">
        <v>11004.6</v>
      </c>
      <c r="G192" s="53">
        <f>F192/E192*100</f>
        <v>100</v>
      </c>
    </row>
    <row r="193" spans="1:7" ht="31.5">
      <c r="A193" s="422" t="s">
        <v>83</v>
      </c>
      <c r="B193" s="423" t="s">
        <v>84</v>
      </c>
      <c r="C193" s="421"/>
      <c r="D193" s="69"/>
      <c r="E193" s="58">
        <v>11004.6</v>
      </c>
      <c r="F193" s="58">
        <v>11004.6</v>
      </c>
      <c r="G193" s="53">
        <f t="shared" ref="G193:G256" si="43">F193/E193*100</f>
        <v>100</v>
      </c>
    </row>
    <row r="194" spans="1:7">
      <c r="A194" s="424" t="s">
        <v>85</v>
      </c>
      <c r="B194" s="425" t="s">
        <v>86</v>
      </c>
      <c r="C194" s="421"/>
      <c r="D194" s="69"/>
      <c r="E194" s="58">
        <v>11004.6</v>
      </c>
      <c r="F194" s="58">
        <v>11004.6</v>
      </c>
      <c r="G194" s="53">
        <f t="shared" si="43"/>
        <v>100</v>
      </c>
    </row>
    <row r="195" spans="1:7" s="303" customFormat="1" ht="31.5">
      <c r="A195" s="426" t="s">
        <v>26</v>
      </c>
      <c r="B195" s="425" t="s">
        <v>86</v>
      </c>
      <c r="C195" s="427"/>
      <c r="D195" s="306"/>
      <c r="E195" s="428">
        <f t="shared" ref="E195" si="44">E194</f>
        <v>11004.6</v>
      </c>
      <c r="F195" s="428">
        <v>11004.6</v>
      </c>
      <c r="G195" s="53">
        <f t="shared" si="43"/>
        <v>100</v>
      </c>
    </row>
    <row r="196" spans="1:7">
      <c r="A196" s="429" t="s">
        <v>162</v>
      </c>
      <c r="B196" s="425" t="s">
        <v>86</v>
      </c>
      <c r="C196" s="381">
        <v>240</v>
      </c>
      <c r="D196" s="69" t="s">
        <v>14</v>
      </c>
      <c r="E196" s="58">
        <v>11004.6</v>
      </c>
      <c r="F196" s="58">
        <v>11004.6</v>
      </c>
      <c r="G196" s="53">
        <f t="shared" si="43"/>
        <v>100</v>
      </c>
    </row>
    <row r="197" spans="1:7" ht="110.25">
      <c r="A197" s="61" t="s">
        <v>575</v>
      </c>
      <c r="B197" s="60" t="s">
        <v>572</v>
      </c>
      <c r="C197" s="381">
        <v>240</v>
      </c>
      <c r="D197" s="69" t="s">
        <v>14</v>
      </c>
      <c r="E197" s="60">
        <v>1203.8</v>
      </c>
      <c r="F197" s="60">
        <v>1203.8</v>
      </c>
      <c r="G197" s="53">
        <f t="shared" si="43"/>
        <v>100</v>
      </c>
    </row>
    <row r="198" spans="1:7" ht="110.25">
      <c r="A198" s="56" t="s">
        <v>614</v>
      </c>
      <c r="B198" s="60" t="s">
        <v>619</v>
      </c>
      <c r="C198" s="381"/>
      <c r="D198" s="69"/>
      <c r="E198" s="60">
        <v>1203.8</v>
      </c>
      <c r="F198" s="60">
        <v>1203.8</v>
      </c>
      <c r="G198" s="53">
        <f t="shared" si="43"/>
        <v>100</v>
      </c>
    </row>
    <row r="199" spans="1:7" ht="78.75">
      <c r="A199" s="417" t="s">
        <v>613</v>
      </c>
      <c r="B199" s="60" t="s">
        <v>620</v>
      </c>
      <c r="C199" s="381"/>
      <c r="D199" s="69"/>
      <c r="E199" s="60">
        <v>1203.8</v>
      </c>
      <c r="F199" s="60">
        <v>1203.8</v>
      </c>
      <c r="G199" s="53">
        <f t="shared" si="43"/>
        <v>100</v>
      </c>
    </row>
    <row r="200" spans="1:7">
      <c r="A200" s="430" t="s">
        <v>573</v>
      </c>
      <c r="B200" s="60" t="s">
        <v>620</v>
      </c>
      <c r="C200" s="381"/>
      <c r="D200" s="69"/>
      <c r="E200" s="60">
        <v>1203.8</v>
      </c>
      <c r="F200" s="60">
        <v>1203.8</v>
      </c>
      <c r="G200" s="53">
        <f t="shared" si="43"/>
        <v>100</v>
      </c>
    </row>
    <row r="201" spans="1:7">
      <c r="A201" s="430" t="s">
        <v>574</v>
      </c>
      <c r="B201" s="60" t="s">
        <v>620</v>
      </c>
      <c r="C201" s="381"/>
      <c r="D201" s="69"/>
      <c r="E201" s="60">
        <v>1203.8</v>
      </c>
      <c r="F201" s="60">
        <v>1203.8</v>
      </c>
      <c r="G201" s="53">
        <f t="shared" si="43"/>
        <v>100</v>
      </c>
    </row>
    <row r="202" spans="1:7" ht="31.5">
      <c r="A202" s="430" t="s">
        <v>26</v>
      </c>
      <c r="B202" s="60" t="s">
        <v>620</v>
      </c>
      <c r="C202" s="381">
        <v>240</v>
      </c>
      <c r="D202" s="69" t="s">
        <v>14</v>
      </c>
      <c r="E202" s="60">
        <v>1203.8</v>
      </c>
      <c r="F202" s="60">
        <v>1203.8</v>
      </c>
      <c r="G202" s="53">
        <f t="shared" si="43"/>
        <v>100</v>
      </c>
    </row>
    <row r="203" spans="1:7">
      <c r="A203" s="431" t="s">
        <v>195</v>
      </c>
      <c r="B203" s="87" t="s">
        <v>196</v>
      </c>
      <c r="C203" s="86"/>
      <c r="D203" s="69"/>
      <c r="E203" s="54">
        <f>E204+E213</f>
        <v>7502.9</v>
      </c>
      <c r="F203" s="54">
        <f>F204+F213</f>
        <v>7261.9</v>
      </c>
      <c r="G203" s="53">
        <f t="shared" si="43"/>
        <v>96.787908675312224</v>
      </c>
    </row>
    <row r="204" spans="1:7" ht="47.25">
      <c r="A204" s="82" t="s">
        <v>205</v>
      </c>
      <c r="B204" s="378" t="s">
        <v>206</v>
      </c>
      <c r="C204" s="87"/>
      <c r="D204" s="378"/>
      <c r="E204" s="54">
        <f>E205+E210+E212</f>
        <v>1471.8000000000002</v>
      </c>
      <c r="F204" s="54">
        <f>F205+F210+F212</f>
        <v>1456.3000000000002</v>
      </c>
      <c r="G204" s="53">
        <f t="shared" si="43"/>
        <v>98.946867780948494</v>
      </c>
    </row>
    <row r="205" spans="1:7">
      <c r="A205" s="275" t="s">
        <v>199</v>
      </c>
      <c r="B205" s="69" t="s">
        <v>207</v>
      </c>
      <c r="C205" s="86"/>
      <c r="D205" s="69"/>
      <c r="E205" s="55">
        <f>E206</f>
        <v>1401.4</v>
      </c>
      <c r="F205" s="55">
        <f t="shared" ref="E205:F207" si="45">F206</f>
        <v>1385.9</v>
      </c>
      <c r="G205" s="53">
        <f t="shared" si="43"/>
        <v>98.893963179677471</v>
      </c>
    </row>
    <row r="206" spans="1:7" ht="63">
      <c r="A206" s="71" t="s">
        <v>208</v>
      </c>
      <c r="B206" s="69" t="s">
        <v>209</v>
      </c>
      <c r="C206" s="86"/>
      <c r="D206" s="69"/>
      <c r="E206" s="55">
        <f>E207</f>
        <v>1401.4</v>
      </c>
      <c r="F206" s="55">
        <f t="shared" si="45"/>
        <v>1385.9</v>
      </c>
      <c r="G206" s="53">
        <f t="shared" si="43"/>
        <v>98.893963179677471</v>
      </c>
    </row>
    <row r="207" spans="1:7" ht="31.5">
      <c r="A207" s="275" t="s">
        <v>210</v>
      </c>
      <c r="B207" s="69" t="s">
        <v>209</v>
      </c>
      <c r="C207" s="86" t="s">
        <v>211</v>
      </c>
      <c r="D207" s="69"/>
      <c r="E207" s="55">
        <f t="shared" si="45"/>
        <v>1401.4</v>
      </c>
      <c r="F207" s="55">
        <f t="shared" si="45"/>
        <v>1385.9</v>
      </c>
      <c r="G207" s="53">
        <f t="shared" si="43"/>
        <v>98.893963179677471</v>
      </c>
    </row>
    <row r="208" spans="1:7" ht="47.25">
      <c r="A208" s="70" t="s">
        <v>30</v>
      </c>
      <c r="B208" s="69" t="s">
        <v>209</v>
      </c>
      <c r="C208" s="86" t="s">
        <v>211</v>
      </c>
      <c r="D208" s="69" t="s">
        <v>31</v>
      </c>
      <c r="E208" s="55">
        <v>1401.4</v>
      </c>
      <c r="F208" s="55">
        <v>1385.9</v>
      </c>
      <c r="G208" s="53">
        <f t="shared" si="43"/>
        <v>98.893963179677471</v>
      </c>
    </row>
    <row r="209" spans="1:7">
      <c r="A209" s="368" t="s">
        <v>643</v>
      </c>
      <c r="B209" s="62" t="s">
        <v>644</v>
      </c>
      <c r="C209" s="86"/>
      <c r="D209" s="69"/>
      <c r="E209" s="55">
        <v>7.4</v>
      </c>
      <c r="F209" s="55">
        <v>7.4</v>
      </c>
      <c r="G209" s="53">
        <f t="shared" si="43"/>
        <v>100</v>
      </c>
    </row>
    <row r="210" spans="1:7" ht="31.5">
      <c r="A210" s="369" t="s">
        <v>210</v>
      </c>
      <c r="B210" s="62" t="s">
        <v>644</v>
      </c>
      <c r="C210" s="86" t="s">
        <v>211</v>
      </c>
      <c r="D210" s="69" t="s">
        <v>31</v>
      </c>
      <c r="E210" s="55">
        <v>7.4</v>
      </c>
      <c r="F210" s="55">
        <v>7.4</v>
      </c>
      <c r="G210" s="53">
        <f t="shared" si="43"/>
        <v>100</v>
      </c>
    </row>
    <row r="211" spans="1:7">
      <c r="A211" s="368" t="s">
        <v>643</v>
      </c>
      <c r="B211" s="62" t="s">
        <v>645</v>
      </c>
      <c r="C211" s="86"/>
      <c r="D211" s="69"/>
      <c r="E211" s="55">
        <v>63</v>
      </c>
      <c r="F211" s="55">
        <v>63</v>
      </c>
      <c r="G211" s="53">
        <f t="shared" si="43"/>
        <v>100</v>
      </c>
    </row>
    <row r="212" spans="1:7" ht="31.5">
      <c r="A212" s="369" t="s">
        <v>210</v>
      </c>
      <c r="B212" s="62" t="s">
        <v>646</v>
      </c>
      <c r="C212" s="86" t="s">
        <v>211</v>
      </c>
      <c r="D212" s="69" t="s">
        <v>31</v>
      </c>
      <c r="E212" s="55">
        <v>63</v>
      </c>
      <c r="F212" s="55">
        <v>63</v>
      </c>
      <c r="G212" s="53">
        <f t="shared" si="43"/>
        <v>100</v>
      </c>
    </row>
    <row r="213" spans="1:7">
      <c r="A213" s="72" t="s">
        <v>197</v>
      </c>
      <c r="B213" s="378" t="s">
        <v>198</v>
      </c>
      <c r="C213" s="87"/>
      <c r="D213" s="378"/>
      <c r="E213" s="54">
        <f>E217+E223+E225+E227+E230+E233+E219+E221</f>
        <v>6031.0999999999995</v>
      </c>
      <c r="F213" s="54">
        <f>F217+F223+F225+F227+F230+F233+F219+F221</f>
        <v>5805.5999999999995</v>
      </c>
      <c r="G213" s="53">
        <f t="shared" si="43"/>
        <v>96.261046906866071</v>
      </c>
    </row>
    <row r="214" spans="1:7">
      <c r="A214" s="275" t="s">
        <v>199</v>
      </c>
      <c r="B214" s="69" t="s">
        <v>200</v>
      </c>
      <c r="C214" s="86"/>
      <c r="D214" s="69"/>
      <c r="E214" s="55">
        <f>E217+E223+E225+E227+E230+E233+E219+E221</f>
        <v>6031.0999999999995</v>
      </c>
      <c r="F214" s="55">
        <f>F217+F223+F225+F227+F230+F233+F219+F221</f>
        <v>5805.5999999999995</v>
      </c>
      <c r="G214" s="53">
        <f t="shared" si="43"/>
        <v>96.261046906866071</v>
      </c>
    </row>
    <row r="215" spans="1:7" ht="47.25">
      <c r="A215" s="71" t="s">
        <v>212</v>
      </c>
      <c r="B215" s="69" t="s">
        <v>202</v>
      </c>
      <c r="C215" s="86"/>
      <c r="D215" s="69"/>
      <c r="E215" s="55">
        <f t="shared" ref="E215:F216" si="46">E216</f>
        <v>4845.2</v>
      </c>
      <c r="F215" s="55">
        <f t="shared" si="46"/>
        <v>4838.1000000000004</v>
      </c>
      <c r="G215" s="53">
        <f t="shared" si="43"/>
        <v>99.853463221332461</v>
      </c>
    </row>
    <row r="216" spans="1:7" ht="31.5">
      <c r="A216" s="275" t="s">
        <v>210</v>
      </c>
      <c r="B216" s="69" t="s">
        <v>202</v>
      </c>
      <c r="C216" s="69" t="s">
        <v>211</v>
      </c>
      <c r="D216" s="69"/>
      <c r="E216" s="55">
        <f t="shared" si="46"/>
        <v>4845.2</v>
      </c>
      <c r="F216" s="55">
        <f t="shared" si="46"/>
        <v>4838.1000000000004</v>
      </c>
      <c r="G216" s="53">
        <f t="shared" si="43"/>
        <v>99.853463221332461</v>
      </c>
    </row>
    <row r="217" spans="1:7" ht="47.25">
      <c r="A217" s="70" t="s">
        <v>30</v>
      </c>
      <c r="B217" s="69" t="s">
        <v>202</v>
      </c>
      <c r="C217" s="69" t="s">
        <v>211</v>
      </c>
      <c r="D217" s="69" t="s">
        <v>31</v>
      </c>
      <c r="E217" s="55">
        <v>4845.2</v>
      </c>
      <c r="F217" s="55">
        <v>4838.1000000000004</v>
      </c>
      <c r="G217" s="53">
        <f t="shared" si="43"/>
        <v>99.853463221332461</v>
      </c>
    </row>
    <row r="218" spans="1:7">
      <c r="A218" s="370" t="s">
        <v>643</v>
      </c>
      <c r="B218" s="62" t="s">
        <v>647</v>
      </c>
      <c r="C218" s="69"/>
      <c r="D218" s="69"/>
      <c r="E218" s="55">
        <v>37.1</v>
      </c>
      <c r="F218" s="55">
        <v>37.1</v>
      </c>
      <c r="G218" s="53">
        <f t="shared" si="43"/>
        <v>100</v>
      </c>
    </row>
    <row r="219" spans="1:7" ht="31.5">
      <c r="A219" s="370" t="s">
        <v>210</v>
      </c>
      <c r="B219" s="62" t="s">
        <v>647</v>
      </c>
      <c r="C219" s="69" t="s">
        <v>211</v>
      </c>
      <c r="D219" s="69" t="s">
        <v>31</v>
      </c>
      <c r="E219" s="55">
        <v>37.1</v>
      </c>
      <c r="F219" s="55">
        <v>37.1</v>
      </c>
      <c r="G219" s="53">
        <f t="shared" si="43"/>
        <v>100</v>
      </c>
    </row>
    <row r="220" spans="1:7">
      <c r="A220" s="370" t="s">
        <v>643</v>
      </c>
      <c r="B220" s="62" t="s">
        <v>648</v>
      </c>
      <c r="C220" s="69"/>
      <c r="D220" s="69"/>
      <c r="E220" s="55">
        <v>256.39999999999998</v>
      </c>
      <c r="F220" s="55">
        <v>256.39999999999998</v>
      </c>
      <c r="G220" s="53">
        <f t="shared" si="43"/>
        <v>100</v>
      </c>
    </row>
    <row r="221" spans="1:7" ht="31.5">
      <c r="A221" s="370" t="s">
        <v>210</v>
      </c>
      <c r="B221" s="62" t="s">
        <v>648</v>
      </c>
      <c r="C221" s="69" t="s">
        <v>211</v>
      </c>
      <c r="D221" s="69" t="s">
        <v>31</v>
      </c>
      <c r="E221" s="55">
        <v>256.39999999999998</v>
      </c>
      <c r="F221" s="55">
        <v>256.39999999999998</v>
      </c>
      <c r="G221" s="53">
        <f t="shared" si="43"/>
        <v>100</v>
      </c>
    </row>
    <row r="222" spans="1:7" ht="31.5">
      <c r="A222" s="70" t="s">
        <v>201</v>
      </c>
      <c r="B222" s="86" t="s">
        <v>202</v>
      </c>
      <c r="C222" s="69" t="s">
        <v>216</v>
      </c>
      <c r="D222" s="69"/>
      <c r="E222" s="55">
        <f>E223</f>
        <v>6</v>
      </c>
      <c r="F222" s="55">
        <v>6</v>
      </c>
      <c r="G222" s="53">
        <f t="shared" si="43"/>
        <v>100</v>
      </c>
    </row>
    <row r="223" spans="1:7" ht="47.25">
      <c r="A223" s="70" t="s">
        <v>142</v>
      </c>
      <c r="B223" s="86" t="s">
        <v>202</v>
      </c>
      <c r="C223" s="69" t="s">
        <v>216</v>
      </c>
      <c r="D223" s="69" t="s">
        <v>32</v>
      </c>
      <c r="E223" s="55">
        <v>6</v>
      </c>
      <c r="F223" s="55">
        <v>6</v>
      </c>
      <c r="G223" s="53">
        <f t="shared" si="43"/>
        <v>100</v>
      </c>
    </row>
    <row r="224" spans="1:7" ht="31.5">
      <c r="A224" s="70" t="s">
        <v>201</v>
      </c>
      <c r="B224" s="69" t="s">
        <v>202</v>
      </c>
      <c r="C224" s="69" t="s">
        <v>214</v>
      </c>
      <c r="D224" s="69"/>
      <c r="E224" s="58">
        <f>E225</f>
        <v>593.1</v>
      </c>
      <c r="F224" s="58">
        <f>F225</f>
        <v>374.7</v>
      </c>
      <c r="G224" s="53">
        <f t="shared" si="43"/>
        <v>63.176530096105211</v>
      </c>
    </row>
    <row r="225" spans="1:7" ht="47.25">
      <c r="A225" s="70" t="s">
        <v>30</v>
      </c>
      <c r="B225" s="69" t="s">
        <v>202</v>
      </c>
      <c r="C225" s="69" t="s">
        <v>214</v>
      </c>
      <c r="D225" s="69" t="s">
        <v>31</v>
      </c>
      <c r="E225" s="58">
        <v>593.1</v>
      </c>
      <c r="F225" s="58">
        <v>374.7</v>
      </c>
      <c r="G225" s="53">
        <f t="shared" si="43"/>
        <v>63.176530096105211</v>
      </c>
    </row>
    <row r="226" spans="1:7">
      <c r="A226" s="70" t="s">
        <v>215</v>
      </c>
      <c r="B226" s="69" t="s">
        <v>202</v>
      </c>
      <c r="C226" s="69" t="s">
        <v>216</v>
      </c>
      <c r="D226" s="69"/>
      <c r="E226" s="58">
        <f>E227</f>
        <v>1.7</v>
      </c>
      <c r="F226" s="58">
        <f>F227</f>
        <v>1.7</v>
      </c>
      <c r="G226" s="53">
        <f t="shared" si="43"/>
        <v>100</v>
      </c>
    </row>
    <row r="227" spans="1:7" ht="47.25">
      <c r="A227" s="70" t="s">
        <v>30</v>
      </c>
      <c r="B227" s="69" t="s">
        <v>202</v>
      </c>
      <c r="C227" s="69" t="s">
        <v>216</v>
      </c>
      <c r="D227" s="69" t="s">
        <v>31</v>
      </c>
      <c r="E227" s="58">
        <v>1.7</v>
      </c>
      <c r="F227" s="58">
        <v>1.7</v>
      </c>
      <c r="G227" s="53">
        <f t="shared" si="43"/>
        <v>100</v>
      </c>
    </row>
    <row r="228" spans="1:7" ht="47.25">
      <c r="A228" s="276" t="s">
        <v>219</v>
      </c>
      <c r="B228" s="69" t="s">
        <v>220</v>
      </c>
      <c r="C228" s="69"/>
      <c r="D228" s="69"/>
      <c r="E228" s="58">
        <f t="shared" ref="E228:F229" si="47">E229</f>
        <v>250.9</v>
      </c>
      <c r="F228" s="55">
        <f t="shared" si="47"/>
        <v>250.9</v>
      </c>
      <c r="G228" s="53">
        <f t="shared" si="43"/>
        <v>100</v>
      </c>
    </row>
    <row r="229" spans="1:7">
      <c r="A229" s="276" t="s">
        <v>221</v>
      </c>
      <c r="B229" s="69" t="s">
        <v>220</v>
      </c>
      <c r="C229" s="69" t="s">
        <v>222</v>
      </c>
      <c r="D229" s="69"/>
      <c r="E229" s="58">
        <f t="shared" si="47"/>
        <v>250.9</v>
      </c>
      <c r="F229" s="55">
        <f t="shared" si="47"/>
        <v>250.9</v>
      </c>
      <c r="G229" s="53">
        <f t="shared" si="43"/>
        <v>100</v>
      </c>
    </row>
    <row r="230" spans="1:7" ht="31.5">
      <c r="A230" s="276" t="s">
        <v>33</v>
      </c>
      <c r="B230" s="69" t="s">
        <v>220</v>
      </c>
      <c r="C230" s="69" t="s">
        <v>222</v>
      </c>
      <c r="D230" s="69" t="s">
        <v>34</v>
      </c>
      <c r="E230" s="58">
        <v>250.9</v>
      </c>
      <c r="F230" s="55">
        <v>250.9</v>
      </c>
      <c r="G230" s="53">
        <f t="shared" si="43"/>
        <v>100</v>
      </c>
    </row>
    <row r="231" spans="1:7" ht="63">
      <c r="A231" s="70" t="s">
        <v>223</v>
      </c>
      <c r="B231" s="86" t="s">
        <v>224</v>
      </c>
      <c r="C231" s="86"/>
      <c r="D231" s="69"/>
      <c r="E231" s="55">
        <f t="shared" ref="E231:F232" si="48">E232</f>
        <v>40.700000000000003</v>
      </c>
      <c r="F231" s="55">
        <f t="shared" si="48"/>
        <v>40.700000000000003</v>
      </c>
      <c r="G231" s="53">
        <f t="shared" si="43"/>
        <v>100</v>
      </c>
    </row>
    <row r="232" spans="1:7">
      <c r="A232" s="276" t="s">
        <v>221</v>
      </c>
      <c r="B232" s="86" t="s">
        <v>224</v>
      </c>
      <c r="C232" s="69" t="s">
        <v>222</v>
      </c>
      <c r="D232" s="69"/>
      <c r="E232" s="58">
        <f t="shared" si="48"/>
        <v>40.700000000000003</v>
      </c>
      <c r="F232" s="55">
        <f t="shared" si="48"/>
        <v>40.700000000000003</v>
      </c>
      <c r="G232" s="53">
        <f t="shared" si="43"/>
        <v>100</v>
      </c>
    </row>
    <row r="233" spans="1:7" ht="31.5">
      <c r="A233" s="276" t="s">
        <v>33</v>
      </c>
      <c r="B233" s="86" t="s">
        <v>224</v>
      </c>
      <c r="C233" s="69" t="s">
        <v>222</v>
      </c>
      <c r="D233" s="69" t="s">
        <v>34</v>
      </c>
      <c r="E233" s="58">
        <v>40.700000000000003</v>
      </c>
      <c r="F233" s="55">
        <v>40.700000000000003</v>
      </c>
      <c r="G233" s="53">
        <f t="shared" si="43"/>
        <v>100</v>
      </c>
    </row>
    <row r="234" spans="1:7" ht="31.5">
      <c r="A234" s="72" t="s">
        <v>227</v>
      </c>
      <c r="B234" s="69" t="s">
        <v>228</v>
      </c>
      <c r="C234" s="69"/>
      <c r="D234" s="69"/>
      <c r="E234" s="53">
        <f>E235</f>
        <v>6481.4999999999991</v>
      </c>
      <c r="F234" s="53">
        <f>F235</f>
        <v>5125.4000000000005</v>
      </c>
      <c r="G234" s="53">
        <f t="shared" si="43"/>
        <v>79.077374064645539</v>
      </c>
    </row>
    <row r="235" spans="1:7">
      <c r="A235" s="71" t="s">
        <v>229</v>
      </c>
      <c r="B235" s="69" t="s">
        <v>230</v>
      </c>
      <c r="C235" s="69"/>
      <c r="D235" s="69"/>
      <c r="E235" s="58">
        <f>E236</f>
        <v>6481.4999999999991</v>
      </c>
      <c r="F235" s="58">
        <f>F236</f>
        <v>5125.4000000000005</v>
      </c>
      <c r="G235" s="53">
        <f t="shared" si="43"/>
        <v>79.077374064645539</v>
      </c>
    </row>
    <row r="236" spans="1:7">
      <c r="A236" s="71" t="s">
        <v>229</v>
      </c>
      <c r="B236" s="69" t="s">
        <v>231</v>
      </c>
      <c r="C236" s="69"/>
      <c r="D236" s="69"/>
      <c r="E236" s="58">
        <f>E239+E242+E249+E252+E255+E260+E268+E292+E275+E278+E281+E270+E284+E287+E248+E265+E307+E257+E302</f>
        <v>6481.4999999999991</v>
      </c>
      <c r="F236" s="58">
        <f>F239+F242+F249+F252+F255+F260+F268+F292+F275+F278+F281+F270+F284+F287+F248+F265+F307+F257+F302</f>
        <v>5125.4000000000005</v>
      </c>
      <c r="G236" s="53">
        <f t="shared" si="43"/>
        <v>79.077374064645539</v>
      </c>
    </row>
    <row r="237" spans="1:7">
      <c r="A237" s="70" t="s">
        <v>232</v>
      </c>
      <c r="B237" s="69" t="s">
        <v>233</v>
      </c>
      <c r="C237" s="69"/>
      <c r="D237" s="69"/>
      <c r="E237" s="58">
        <f t="shared" ref="E237:F238" si="49">E238</f>
        <v>50</v>
      </c>
      <c r="F237" s="58">
        <f t="shared" si="49"/>
        <v>0</v>
      </c>
      <c r="G237" s="53">
        <f t="shared" si="43"/>
        <v>0</v>
      </c>
    </row>
    <row r="238" spans="1:7">
      <c r="A238" s="71" t="s">
        <v>234</v>
      </c>
      <c r="B238" s="69" t="s">
        <v>233</v>
      </c>
      <c r="C238" s="69" t="s">
        <v>235</v>
      </c>
      <c r="D238" s="69"/>
      <c r="E238" s="58">
        <f t="shared" si="49"/>
        <v>50</v>
      </c>
      <c r="F238" s="58">
        <f t="shared" si="49"/>
        <v>0</v>
      </c>
      <c r="G238" s="53">
        <f t="shared" si="43"/>
        <v>0</v>
      </c>
    </row>
    <row r="239" spans="1:7">
      <c r="A239" s="71" t="s">
        <v>35</v>
      </c>
      <c r="B239" s="69" t="s">
        <v>233</v>
      </c>
      <c r="C239" s="69" t="s">
        <v>235</v>
      </c>
      <c r="D239" s="69" t="s">
        <v>36</v>
      </c>
      <c r="E239" s="58">
        <v>50</v>
      </c>
      <c r="F239" s="58">
        <v>0</v>
      </c>
      <c r="G239" s="53">
        <f t="shared" si="43"/>
        <v>0</v>
      </c>
    </row>
    <row r="240" spans="1:7" ht="47.25">
      <c r="A240" s="70" t="s">
        <v>239</v>
      </c>
      <c r="B240" s="69" t="s">
        <v>240</v>
      </c>
      <c r="C240" s="69"/>
      <c r="D240" s="69"/>
      <c r="E240" s="58">
        <f t="shared" ref="E240:F241" si="50">E241</f>
        <v>10</v>
      </c>
      <c r="F240" s="58">
        <f t="shared" si="50"/>
        <v>3.6</v>
      </c>
      <c r="G240" s="53">
        <f t="shared" si="43"/>
        <v>36</v>
      </c>
    </row>
    <row r="241" spans="1:7" ht="31.5">
      <c r="A241" s="70" t="s">
        <v>201</v>
      </c>
      <c r="B241" s="69" t="s">
        <v>240</v>
      </c>
      <c r="C241" s="69" t="s">
        <v>214</v>
      </c>
      <c r="D241" s="69"/>
      <c r="E241" s="58">
        <f t="shared" si="50"/>
        <v>10</v>
      </c>
      <c r="F241" s="58">
        <f t="shared" si="50"/>
        <v>3.6</v>
      </c>
      <c r="G241" s="53">
        <f t="shared" si="43"/>
        <v>36</v>
      </c>
    </row>
    <row r="242" spans="1:7">
      <c r="A242" s="71" t="s">
        <v>147</v>
      </c>
      <c r="B242" s="69" t="s">
        <v>240</v>
      </c>
      <c r="C242" s="69" t="s">
        <v>214</v>
      </c>
      <c r="D242" s="69" t="s">
        <v>532</v>
      </c>
      <c r="E242" s="58">
        <v>10</v>
      </c>
      <c r="F242" s="58">
        <v>3.6</v>
      </c>
      <c r="G242" s="53">
        <f t="shared" si="43"/>
        <v>36</v>
      </c>
    </row>
    <row r="243" spans="1:7" ht="47.25">
      <c r="A243" s="71" t="s">
        <v>269</v>
      </c>
      <c r="B243" s="69" t="s">
        <v>270</v>
      </c>
      <c r="C243" s="69"/>
      <c r="D243" s="69"/>
      <c r="E243" s="60">
        <f>E244</f>
        <v>297.39999999999998</v>
      </c>
      <c r="F243" s="60">
        <f>F244</f>
        <v>297.39999999999998</v>
      </c>
      <c r="G243" s="53">
        <f t="shared" si="43"/>
        <v>100</v>
      </c>
    </row>
    <row r="244" spans="1:7" ht="31.5">
      <c r="A244" s="275" t="s">
        <v>210</v>
      </c>
      <c r="B244" s="69" t="s">
        <v>270</v>
      </c>
      <c r="C244" s="69" t="s">
        <v>211</v>
      </c>
      <c r="D244" s="69"/>
      <c r="E244" s="60">
        <f>E249</f>
        <v>297.39999999999998</v>
      </c>
      <c r="F244" s="60">
        <f>F249</f>
        <v>297.39999999999998</v>
      </c>
      <c r="G244" s="53">
        <f t="shared" si="43"/>
        <v>100</v>
      </c>
    </row>
    <row r="245" spans="1:7" ht="31.5">
      <c r="A245" s="59" t="s">
        <v>540</v>
      </c>
      <c r="B245" s="69" t="s">
        <v>230</v>
      </c>
      <c r="C245" s="69"/>
      <c r="D245" s="69"/>
      <c r="E245" s="58">
        <f t="shared" ref="E245:F247" si="51">E246</f>
        <v>26.4</v>
      </c>
      <c r="F245" s="58">
        <f t="shared" si="51"/>
        <v>26.4</v>
      </c>
      <c r="G245" s="53">
        <f t="shared" si="43"/>
        <v>100</v>
      </c>
    </row>
    <row r="246" spans="1:7" ht="31.5">
      <c r="A246" s="59" t="s">
        <v>541</v>
      </c>
      <c r="B246" s="69" t="s">
        <v>598</v>
      </c>
      <c r="C246" s="69"/>
      <c r="D246" s="69"/>
      <c r="E246" s="58">
        <f t="shared" si="51"/>
        <v>26.4</v>
      </c>
      <c r="F246" s="58">
        <f t="shared" si="51"/>
        <v>26.4</v>
      </c>
      <c r="G246" s="53">
        <f t="shared" si="43"/>
        <v>100</v>
      </c>
    </row>
    <row r="247" spans="1:7" ht="31.5">
      <c r="A247" s="71" t="s">
        <v>536</v>
      </c>
      <c r="B247" s="69" t="s">
        <v>599</v>
      </c>
      <c r="C247" s="69" t="s">
        <v>214</v>
      </c>
      <c r="D247" s="69"/>
      <c r="E247" s="58">
        <f t="shared" si="51"/>
        <v>26.4</v>
      </c>
      <c r="F247" s="58">
        <f t="shared" si="51"/>
        <v>26.4</v>
      </c>
      <c r="G247" s="53">
        <f t="shared" si="43"/>
        <v>100</v>
      </c>
    </row>
    <row r="248" spans="1:7" ht="31.5">
      <c r="A248" s="71" t="s">
        <v>201</v>
      </c>
      <c r="B248" s="69" t="s">
        <v>599</v>
      </c>
      <c r="C248" s="69" t="s">
        <v>214</v>
      </c>
      <c r="D248" s="69" t="s">
        <v>537</v>
      </c>
      <c r="E248" s="58">
        <v>26.4</v>
      </c>
      <c r="F248" s="58">
        <v>26.4</v>
      </c>
      <c r="G248" s="53">
        <f t="shared" si="43"/>
        <v>100</v>
      </c>
    </row>
    <row r="249" spans="1:7">
      <c r="A249" s="275" t="s">
        <v>37</v>
      </c>
      <c r="B249" s="69" t="s">
        <v>270</v>
      </c>
      <c r="C249" s="69" t="s">
        <v>211</v>
      </c>
      <c r="D249" s="69" t="s">
        <v>38</v>
      </c>
      <c r="E249" s="60">
        <v>297.39999999999998</v>
      </c>
      <c r="F249" s="60">
        <v>297.39999999999998</v>
      </c>
      <c r="G249" s="53">
        <f t="shared" si="43"/>
        <v>100</v>
      </c>
    </row>
    <row r="250" spans="1:7" ht="63">
      <c r="A250" s="276" t="s">
        <v>71</v>
      </c>
      <c r="B250" s="69" t="s">
        <v>320</v>
      </c>
      <c r="C250" s="69"/>
      <c r="D250" s="69"/>
      <c r="E250" s="58">
        <f t="shared" ref="E250:F251" si="52">E251</f>
        <v>471.9</v>
      </c>
      <c r="F250" s="58">
        <f t="shared" si="52"/>
        <v>396.1</v>
      </c>
      <c r="G250" s="53">
        <f t="shared" si="43"/>
        <v>83.937274846365767</v>
      </c>
    </row>
    <row r="251" spans="1:7" ht="31.5">
      <c r="A251" s="276" t="s">
        <v>321</v>
      </c>
      <c r="B251" s="69" t="s">
        <v>320</v>
      </c>
      <c r="C251" s="69" t="s">
        <v>214</v>
      </c>
      <c r="D251" s="69"/>
      <c r="E251" s="58">
        <f t="shared" si="52"/>
        <v>471.9</v>
      </c>
      <c r="F251" s="58">
        <f t="shared" si="52"/>
        <v>396.1</v>
      </c>
      <c r="G251" s="53">
        <f t="shared" si="43"/>
        <v>83.937274846365767</v>
      </c>
    </row>
    <row r="252" spans="1:7">
      <c r="A252" s="276" t="s">
        <v>160</v>
      </c>
      <c r="B252" s="69" t="s">
        <v>320</v>
      </c>
      <c r="C252" s="69" t="s">
        <v>214</v>
      </c>
      <c r="D252" s="69" t="s">
        <v>8</v>
      </c>
      <c r="E252" s="58">
        <v>471.9</v>
      </c>
      <c r="F252" s="58">
        <v>396.1</v>
      </c>
      <c r="G252" s="53">
        <f t="shared" si="43"/>
        <v>83.937274846365767</v>
      </c>
    </row>
    <row r="253" spans="1:7">
      <c r="A253" s="83" t="s">
        <v>334</v>
      </c>
      <c r="B253" s="69" t="s">
        <v>335</v>
      </c>
      <c r="C253" s="69"/>
      <c r="D253" s="69"/>
      <c r="E253" s="60">
        <f>E254</f>
        <v>2487.6</v>
      </c>
      <c r="F253" s="60">
        <f t="shared" ref="E253:F254" si="53">F254</f>
        <v>1824.4</v>
      </c>
      <c r="G253" s="53">
        <f t="shared" si="43"/>
        <v>73.339765235568422</v>
      </c>
    </row>
    <row r="254" spans="1:7" ht="31.5">
      <c r="A254" s="70" t="s">
        <v>201</v>
      </c>
      <c r="B254" s="69" t="s">
        <v>335</v>
      </c>
      <c r="C254" s="69" t="s">
        <v>214</v>
      </c>
      <c r="D254" s="69"/>
      <c r="E254" s="60">
        <f t="shared" si="53"/>
        <v>2487.6</v>
      </c>
      <c r="F254" s="60">
        <f>F255</f>
        <v>1824.4</v>
      </c>
      <c r="G254" s="53">
        <f t="shared" si="43"/>
        <v>73.339765235568422</v>
      </c>
    </row>
    <row r="255" spans="1:7">
      <c r="A255" s="84" t="s">
        <v>162</v>
      </c>
      <c r="B255" s="69" t="s">
        <v>335</v>
      </c>
      <c r="C255" s="69" t="s">
        <v>214</v>
      </c>
      <c r="D255" s="69" t="s">
        <v>14</v>
      </c>
      <c r="E255" s="60">
        <v>2487.6</v>
      </c>
      <c r="F255" s="60">
        <v>1824.4</v>
      </c>
      <c r="G255" s="53">
        <f t="shared" si="43"/>
        <v>73.339765235568422</v>
      </c>
    </row>
    <row r="256" spans="1:7">
      <c r="A256" s="311" t="s">
        <v>643</v>
      </c>
      <c r="B256" s="62" t="s">
        <v>649</v>
      </c>
      <c r="C256" s="69"/>
      <c r="D256" s="69"/>
      <c r="E256" s="60">
        <v>544</v>
      </c>
      <c r="F256" s="60">
        <v>544</v>
      </c>
      <c r="G256" s="53">
        <f t="shared" si="43"/>
        <v>100</v>
      </c>
    </row>
    <row r="257" spans="1:7">
      <c r="A257" s="311" t="s">
        <v>334</v>
      </c>
      <c r="B257" s="62" t="s">
        <v>649</v>
      </c>
      <c r="C257" s="69" t="s">
        <v>214</v>
      </c>
      <c r="D257" s="69" t="s">
        <v>14</v>
      </c>
      <c r="E257" s="60">
        <v>544</v>
      </c>
      <c r="F257" s="60">
        <v>544</v>
      </c>
      <c r="G257" s="53">
        <f t="shared" ref="G257:G281" si="54">F257/E257*100</f>
        <v>100</v>
      </c>
    </row>
    <row r="258" spans="1:7">
      <c r="A258" s="70" t="s">
        <v>336</v>
      </c>
      <c r="B258" s="69" t="s">
        <v>337</v>
      </c>
      <c r="C258" s="69"/>
      <c r="D258" s="69"/>
      <c r="E258" s="60">
        <f t="shared" ref="E258:F259" si="55">E259</f>
        <v>1155.4000000000001</v>
      </c>
      <c r="F258" s="60">
        <f t="shared" si="55"/>
        <v>712.3</v>
      </c>
      <c r="G258" s="53">
        <f t="shared" si="54"/>
        <v>61.649645144538681</v>
      </c>
    </row>
    <row r="259" spans="1:7" ht="31.5">
      <c r="A259" s="70" t="s">
        <v>201</v>
      </c>
      <c r="B259" s="69" t="s">
        <v>337</v>
      </c>
      <c r="C259" s="69" t="s">
        <v>214</v>
      </c>
      <c r="D259" s="69"/>
      <c r="E259" s="60">
        <f t="shared" si="55"/>
        <v>1155.4000000000001</v>
      </c>
      <c r="F259" s="60">
        <f t="shared" si="55"/>
        <v>712.3</v>
      </c>
      <c r="G259" s="53">
        <f t="shared" si="54"/>
        <v>61.649645144538681</v>
      </c>
    </row>
    <row r="260" spans="1:7">
      <c r="A260" s="84" t="s">
        <v>162</v>
      </c>
      <c r="B260" s="69" t="s">
        <v>337</v>
      </c>
      <c r="C260" s="69" t="s">
        <v>214</v>
      </c>
      <c r="D260" s="69" t="s">
        <v>14</v>
      </c>
      <c r="E260" s="60">
        <v>1155.4000000000001</v>
      </c>
      <c r="F260" s="60">
        <v>712.3</v>
      </c>
      <c r="G260" s="53">
        <f t="shared" si="54"/>
        <v>61.649645144538681</v>
      </c>
    </row>
    <row r="261" spans="1:7" ht="31.5">
      <c r="A261" s="62" t="s">
        <v>227</v>
      </c>
      <c r="B261" s="62" t="s">
        <v>630</v>
      </c>
      <c r="C261" s="69"/>
      <c r="D261" s="69"/>
      <c r="E261" s="60">
        <v>70</v>
      </c>
      <c r="F261" s="60">
        <v>70</v>
      </c>
      <c r="G261" s="53">
        <f t="shared" si="54"/>
        <v>100</v>
      </c>
    </row>
    <row r="262" spans="1:7">
      <c r="A262" s="62" t="s">
        <v>229</v>
      </c>
      <c r="B262" s="62" t="s">
        <v>630</v>
      </c>
      <c r="C262" s="69"/>
      <c r="D262" s="69"/>
      <c r="E262" s="60">
        <v>70</v>
      </c>
      <c r="F262" s="60">
        <v>70</v>
      </c>
      <c r="G262" s="53">
        <f t="shared" si="54"/>
        <v>100</v>
      </c>
    </row>
    <row r="263" spans="1:7">
      <c r="A263" s="62" t="s">
        <v>229</v>
      </c>
      <c r="B263" s="62" t="s">
        <v>630</v>
      </c>
      <c r="C263" s="69"/>
      <c r="D263" s="69"/>
      <c r="E263" s="60">
        <v>70</v>
      </c>
      <c r="F263" s="60">
        <v>70</v>
      </c>
      <c r="G263" s="53">
        <f t="shared" si="54"/>
        <v>100</v>
      </c>
    </row>
    <row r="264" spans="1:7" ht="31.5">
      <c r="A264" s="311" t="s">
        <v>631</v>
      </c>
      <c r="B264" s="62" t="s">
        <v>630</v>
      </c>
      <c r="C264" s="69"/>
      <c r="D264" s="69"/>
      <c r="E264" s="60">
        <v>70</v>
      </c>
      <c r="F264" s="60">
        <v>70</v>
      </c>
      <c r="G264" s="53">
        <f t="shared" si="54"/>
        <v>100</v>
      </c>
    </row>
    <row r="265" spans="1:7" ht="31.5">
      <c r="A265" s="311" t="s">
        <v>201</v>
      </c>
      <c r="B265" s="69" t="str">
        <f>'[3]приложение 4'!$E$213</f>
        <v>68 9 01 00560</v>
      </c>
      <c r="C265" s="69" t="s">
        <v>214</v>
      </c>
      <c r="D265" s="69" t="s">
        <v>8</v>
      </c>
      <c r="E265" s="63">
        <v>70</v>
      </c>
      <c r="F265" s="60">
        <v>70</v>
      </c>
      <c r="G265" s="53">
        <f t="shared" si="54"/>
        <v>100</v>
      </c>
    </row>
    <row r="266" spans="1:7" ht="31.5">
      <c r="A266" s="84" t="s">
        <v>264</v>
      </c>
      <c r="B266" s="69" t="s">
        <v>265</v>
      </c>
      <c r="C266" s="69"/>
      <c r="D266" s="69"/>
      <c r="E266" s="60">
        <f>E268</f>
        <v>1149.2</v>
      </c>
      <c r="F266" s="60">
        <f>F267</f>
        <v>1035.5</v>
      </c>
      <c r="G266" s="53">
        <f t="shared" si="54"/>
        <v>90.106160807518265</v>
      </c>
    </row>
    <row r="267" spans="1:7" ht="31.5">
      <c r="A267" s="70" t="s">
        <v>201</v>
      </c>
      <c r="B267" s="69" t="s">
        <v>263</v>
      </c>
      <c r="C267" s="69" t="s">
        <v>214</v>
      </c>
      <c r="D267" s="69"/>
      <c r="E267" s="60">
        <f>E268</f>
        <v>1149.2</v>
      </c>
      <c r="F267" s="60">
        <f>F268</f>
        <v>1035.5</v>
      </c>
      <c r="G267" s="53">
        <f t="shared" si="54"/>
        <v>90.106160807518265</v>
      </c>
    </row>
    <row r="268" spans="1:7">
      <c r="A268" s="71" t="s">
        <v>147</v>
      </c>
      <c r="B268" s="69" t="s">
        <v>263</v>
      </c>
      <c r="C268" s="69" t="s">
        <v>214</v>
      </c>
      <c r="D268" s="69" t="s">
        <v>532</v>
      </c>
      <c r="E268" s="60">
        <v>1149.2</v>
      </c>
      <c r="F268" s="60">
        <v>1035.5</v>
      </c>
      <c r="G268" s="53">
        <f t="shared" si="54"/>
        <v>90.106160807518265</v>
      </c>
    </row>
    <row r="269" spans="1:7">
      <c r="A269" s="57" t="s">
        <v>215</v>
      </c>
      <c r="B269" s="69" t="s">
        <v>263</v>
      </c>
      <c r="C269" s="69" t="s">
        <v>216</v>
      </c>
      <c r="D269" s="69"/>
      <c r="E269" s="60">
        <f>E270</f>
        <v>0</v>
      </c>
      <c r="F269" s="60">
        <f>F270</f>
        <v>0</v>
      </c>
      <c r="G269" s="53" t="e">
        <f t="shared" si="54"/>
        <v>#DIV/0!</v>
      </c>
    </row>
    <row r="270" spans="1:7">
      <c r="A270" s="71" t="s">
        <v>147</v>
      </c>
      <c r="B270" s="69" t="s">
        <v>263</v>
      </c>
      <c r="C270" s="69" t="s">
        <v>216</v>
      </c>
      <c r="D270" s="69" t="s">
        <v>532</v>
      </c>
      <c r="E270" s="60">
        <v>0</v>
      </c>
      <c r="F270" s="60">
        <v>0</v>
      </c>
      <c r="G270" s="53">
        <v>0</v>
      </c>
    </row>
    <row r="271" spans="1:7" ht="31.5">
      <c r="A271" s="62" t="s">
        <v>227</v>
      </c>
      <c r="B271" s="62" t="s">
        <v>230</v>
      </c>
      <c r="C271" s="69"/>
      <c r="D271" s="69"/>
      <c r="E271" s="60">
        <v>169.1</v>
      </c>
      <c r="F271" s="60">
        <v>169.1</v>
      </c>
      <c r="G271" s="53">
        <f t="shared" si="54"/>
        <v>100</v>
      </c>
    </row>
    <row r="272" spans="1:7">
      <c r="A272" s="62" t="s">
        <v>229</v>
      </c>
      <c r="B272" s="62" t="s">
        <v>238</v>
      </c>
      <c r="C272" s="69"/>
      <c r="D272" s="69"/>
      <c r="E272" s="60">
        <v>169.1</v>
      </c>
      <c r="F272" s="60">
        <v>169.1</v>
      </c>
      <c r="G272" s="53">
        <f t="shared" si="54"/>
        <v>100</v>
      </c>
    </row>
    <row r="273" spans="1:7">
      <c r="A273" s="62" t="s">
        <v>229</v>
      </c>
      <c r="B273" s="62" t="s">
        <v>624</v>
      </c>
      <c r="C273" s="69"/>
      <c r="D273" s="69"/>
      <c r="E273" s="60">
        <v>169.1</v>
      </c>
      <c r="F273" s="60">
        <v>169.1</v>
      </c>
      <c r="G273" s="53">
        <f t="shared" si="54"/>
        <v>100</v>
      </c>
    </row>
    <row r="274" spans="1:7" ht="31.5">
      <c r="A274" s="311" t="s">
        <v>626</v>
      </c>
      <c r="B274" s="62" t="s">
        <v>624</v>
      </c>
      <c r="C274" s="69"/>
      <c r="D274" s="69"/>
      <c r="E274" s="60">
        <v>169.1</v>
      </c>
      <c r="F274" s="60">
        <v>169.1</v>
      </c>
      <c r="G274" s="53">
        <f t="shared" si="54"/>
        <v>100</v>
      </c>
    </row>
    <row r="275" spans="1:7" ht="31.5">
      <c r="A275" s="311" t="s">
        <v>201</v>
      </c>
      <c r="B275" s="62" t="s">
        <v>625</v>
      </c>
      <c r="C275" s="69" t="s">
        <v>214</v>
      </c>
      <c r="D275" s="69" t="s">
        <v>16</v>
      </c>
      <c r="E275" s="60">
        <v>169.1</v>
      </c>
      <c r="F275" s="60">
        <v>169.1</v>
      </c>
      <c r="G275" s="53">
        <f t="shared" si="54"/>
        <v>100</v>
      </c>
    </row>
    <row r="276" spans="1:7" ht="31.5">
      <c r="A276" s="71" t="s">
        <v>324</v>
      </c>
      <c r="B276" s="69" t="s">
        <v>39</v>
      </c>
      <c r="C276" s="69"/>
      <c r="D276" s="69"/>
      <c r="E276" s="60">
        <f t="shared" ref="E276:F277" si="56">E277</f>
        <v>20</v>
      </c>
      <c r="F276" s="60">
        <f t="shared" si="56"/>
        <v>16.100000000000001</v>
      </c>
      <c r="G276" s="53">
        <f t="shared" si="54"/>
        <v>80.5</v>
      </c>
    </row>
    <row r="277" spans="1:7" ht="31.5">
      <c r="A277" s="70" t="s">
        <v>201</v>
      </c>
      <c r="B277" s="69" t="s">
        <v>325</v>
      </c>
      <c r="C277" s="69" t="s">
        <v>214</v>
      </c>
      <c r="D277" s="69"/>
      <c r="E277" s="60">
        <f t="shared" si="56"/>
        <v>20</v>
      </c>
      <c r="F277" s="60">
        <f t="shared" si="56"/>
        <v>16.100000000000001</v>
      </c>
      <c r="G277" s="53">
        <f t="shared" si="54"/>
        <v>80.5</v>
      </c>
    </row>
    <row r="278" spans="1:7">
      <c r="A278" s="71" t="s">
        <v>160</v>
      </c>
      <c r="B278" s="69" t="s">
        <v>325</v>
      </c>
      <c r="C278" s="69" t="s">
        <v>214</v>
      </c>
      <c r="D278" s="69" t="s">
        <v>8</v>
      </c>
      <c r="E278" s="60">
        <v>20</v>
      </c>
      <c r="F278" s="60">
        <v>16.100000000000001</v>
      </c>
      <c r="G278" s="53">
        <f t="shared" si="54"/>
        <v>80.5</v>
      </c>
    </row>
    <row r="279" spans="1:7" ht="63">
      <c r="A279" s="71" t="s">
        <v>525</v>
      </c>
      <c r="B279" s="86" t="s">
        <v>526</v>
      </c>
      <c r="C279" s="69"/>
      <c r="D279" s="69"/>
      <c r="E279" s="60">
        <f t="shared" ref="E279:F280" si="57">E280</f>
        <v>3.5</v>
      </c>
      <c r="F279" s="60">
        <f t="shared" si="57"/>
        <v>3.5</v>
      </c>
      <c r="G279" s="53">
        <f t="shared" si="54"/>
        <v>100</v>
      </c>
    </row>
    <row r="280" spans="1:7" ht="31.5">
      <c r="A280" s="275" t="s">
        <v>466</v>
      </c>
      <c r="B280" s="86" t="s">
        <v>602</v>
      </c>
      <c r="C280" s="69" t="s">
        <v>214</v>
      </c>
      <c r="D280" s="69"/>
      <c r="E280" s="60">
        <f t="shared" si="57"/>
        <v>3.5</v>
      </c>
      <c r="F280" s="60">
        <f t="shared" si="57"/>
        <v>3.5</v>
      </c>
      <c r="G280" s="53">
        <f t="shared" si="54"/>
        <v>100</v>
      </c>
    </row>
    <row r="281" spans="1:7">
      <c r="A281" s="71" t="s">
        <v>147</v>
      </c>
      <c r="B281" s="86" t="s">
        <v>602</v>
      </c>
      <c r="C281" s="69" t="s">
        <v>214</v>
      </c>
      <c r="D281" s="69" t="s">
        <v>532</v>
      </c>
      <c r="E281" s="60">
        <v>3.5</v>
      </c>
      <c r="F281" s="60">
        <v>3.5</v>
      </c>
      <c r="G281" s="53">
        <f t="shared" si="54"/>
        <v>100</v>
      </c>
    </row>
    <row r="282" spans="1:7">
      <c r="A282" s="71" t="s">
        <v>70</v>
      </c>
      <c r="B282" s="69" t="s">
        <v>69</v>
      </c>
      <c r="C282" s="69"/>
      <c r="D282" s="69"/>
      <c r="E282" s="60">
        <f>E283</f>
        <v>0</v>
      </c>
      <c r="F282" s="60">
        <v>0</v>
      </c>
      <c r="G282" s="60">
        <v>0</v>
      </c>
    </row>
    <row r="283" spans="1:7" ht="94.5">
      <c r="A283" s="73" t="s">
        <v>64</v>
      </c>
      <c r="B283" s="69" t="s">
        <v>69</v>
      </c>
      <c r="C283" s="69" t="s">
        <v>66</v>
      </c>
      <c r="D283" s="69"/>
      <c r="E283" s="60">
        <f>E284</f>
        <v>0</v>
      </c>
      <c r="F283" s="60">
        <v>0</v>
      </c>
      <c r="G283" s="60">
        <v>0</v>
      </c>
    </row>
    <row r="284" spans="1:7">
      <c r="A284" s="84" t="s">
        <v>161</v>
      </c>
      <c r="B284" s="69" t="s">
        <v>69</v>
      </c>
      <c r="C284" s="69" t="s">
        <v>66</v>
      </c>
      <c r="D284" s="69" t="s">
        <v>7</v>
      </c>
      <c r="E284" s="60">
        <v>0</v>
      </c>
      <c r="F284" s="60">
        <v>0</v>
      </c>
      <c r="G284" s="60">
        <v>0</v>
      </c>
    </row>
    <row r="285" spans="1:7">
      <c r="A285" s="71" t="s">
        <v>67</v>
      </c>
      <c r="B285" s="69" t="s">
        <v>65</v>
      </c>
      <c r="C285" s="69"/>
      <c r="D285" s="69"/>
      <c r="E285" s="60">
        <f>E286</f>
        <v>0</v>
      </c>
      <c r="F285" s="60">
        <v>0</v>
      </c>
      <c r="G285" s="60">
        <v>0</v>
      </c>
    </row>
    <row r="286" spans="1:7" ht="94.5">
      <c r="A286" s="73" t="s">
        <v>64</v>
      </c>
      <c r="B286" s="69" t="s">
        <v>65</v>
      </c>
      <c r="C286" s="69" t="s">
        <v>66</v>
      </c>
      <c r="D286" s="69"/>
      <c r="E286" s="60">
        <f>E287</f>
        <v>0</v>
      </c>
      <c r="F286" s="60">
        <v>0</v>
      </c>
      <c r="G286" s="60">
        <v>0</v>
      </c>
    </row>
    <row r="287" spans="1:7">
      <c r="A287" s="71" t="s">
        <v>147</v>
      </c>
      <c r="B287" s="69" t="s">
        <v>88</v>
      </c>
      <c r="C287" s="69" t="s">
        <v>66</v>
      </c>
      <c r="D287" s="69" t="s">
        <v>532</v>
      </c>
      <c r="E287" s="60">
        <v>0</v>
      </c>
      <c r="F287" s="60">
        <v>0</v>
      </c>
      <c r="G287" s="60">
        <v>0</v>
      </c>
    </row>
    <row r="288" spans="1:7" ht="31.5">
      <c r="A288" s="269" t="s">
        <v>227</v>
      </c>
      <c r="B288" s="377" t="s">
        <v>228</v>
      </c>
      <c r="C288" s="69"/>
      <c r="D288" s="69"/>
      <c r="E288" s="60">
        <v>20</v>
      </c>
      <c r="F288" s="60">
        <v>20</v>
      </c>
      <c r="G288" s="60">
        <f>F288/E288*100</f>
        <v>100</v>
      </c>
    </row>
    <row r="289" spans="1:7">
      <c r="A289" s="59" t="s">
        <v>229</v>
      </c>
      <c r="B289" s="62" t="s">
        <v>230</v>
      </c>
      <c r="C289" s="69"/>
      <c r="D289" s="69"/>
      <c r="E289" s="60">
        <v>20</v>
      </c>
      <c r="F289" s="60">
        <v>20</v>
      </c>
      <c r="G289" s="60">
        <f t="shared" ref="G289:G297" si="58">F289/E289*100</f>
        <v>100</v>
      </c>
    </row>
    <row r="290" spans="1:7">
      <c r="A290" s="59" t="s">
        <v>229</v>
      </c>
      <c r="B290" s="62" t="s">
        <v>238</v>
      </c>
      <c r="C290" s="69"/>
      <c r="D290" s="69"/>
      <c r="E290" s="60">
        <v>20</v>
      </c>
      <c r="F290" s="60">
        <v>20</v>
      </c>
      <c r="G290" s="60">
        <f t="shared" si="58"/>
        <v>100</v>
      </c>
    </row>
    <row r="291" spans="1:7" ht="31.5">
      <c r="A291" s="56" t="s">
        <v>623</v>
      </c>
      <c r="B291" s="62" t="s">
        <v>69</v>
      </c>
      <c r="C291" s="69"/>
      <c r="D291" s="69"/>
      <c r="E291" s="60">
        <v>20</v>
      </c>
      <c r="F291" s="60">
        <v>20</v>
      </c>
      <c r="G291" s="60">
        <f t="shared" si="58"/>
        <v>100</v>
      </c>
    </row>
    <row r="292" spans="1:7" ht="94.5">
      <c r="A292" s="73" t="s">
        <v>64</v>
      </c>
      <c r="B292" s="62" t="s">
        <v>69</v>
      </c>
      <c r="C292" s="69" t="s">
        <v>66</v>
      </c>
      <c r="D292" s="69" t="s">
        <v>532</v>
      </c>
      <c r="E292" s="60">
        <v>20</v>
      </c>
      <c r="F292" s="60">
        <v>20</v>
      </c>
      <c r="G292" s="60">
        <f t="shared" si="58"/>
        <v>100</v>
      </c>
    </row>
    <row r="293" spans="1:7" ht="31.5">
      <c r="A293" s="269" t="s">
        <v>227</v>
      </c>
      <c r="B293" s="377" t="s">
        <v>228</v>
      </c>
      <c r="C293" s="69"/>
      <c r="D293" s="69"/>
      <c r="E293" s="60">
        <v>20.399999999999999</v>
      </c>
      <c r="F293" s="60">
        <v>20.399999999999999</v>
      </c>
      <c r="G293" s="60">
        <f t="shared" si="58"/>
        <v>100</v>
      </c>
    </row>
    <row r="294" spans="1:7">
      <c r="A294" s="59" t="s">
        <v>229</v>
      </c>
      <c r="B294" s="62" t="s">
        <v>230</v>
      </c>
      <c r="C294" s="69"/>
      <c r="D294" s="69"/>
      <c r="E294" s="60">
        <v>20.399999999999999</v>
      </c>
      <c r="F294" s="60">
        <v>20.399999999999999</v>
      </c>
      <c r="G294" s="60">
        <f t="shared" si="58"/>
        <v>100</v>
      </c>
    </row>
    <row r="295" spans="1:7">
      <c r="A295" s="59" t="s">
        <v>229</v>
      </c>
      <c r="B295" s="62" t="s">
        <v>238</v>
      </c>
      <c r="C295" s="69"/>
      <c r="D295" s="69"/>
      <c r="E295" s="60">
        <v>20.399999999999999</v>
      </c>
      <c r="F295" s="60">
        <v>20.399999999999999</v>
      </c>
      <c r="G295" s="60">
        <f t="shared" si="58"/>
        <v>100</v>
      </c>
    </row>
    <row r="296" spans="1:7">
      <c r="A296" s="59" t="s">
        <v>641</v>
      </c>
      <c r="B296" s="62" t="s">
        <v>88</v>
      </c>
      <c r="C296" s="69"/>
      <c r="D296" s="69"/>
      <c r="E296" s="60">
        <v>20.399999999999999</v>
      </c>
      <c r="F296" s="60">
        <v>20.399999999999999</v>
      </c>
      <c r="G296" s="60">
        <f t="shared" si="58"/>
        <v>100</v>
      </c>
    </row>
    <row r="297" spans="1:7">
      <c r="A297" s="59" t="s">
        <v>322</v>
      </c>
      <c r="B297" s="62" t="s">
        <v>88</v>
      </c>
      <c r="C297" s="69" t="s">
        <v>66</v>
      </c>
      <c r="D297" s="69" t="s">
        <v>8</v>
      </c>
      <c r="E297" s="63">
        <v>20.399999999999999</v>
      </c>
      <c r="F297" s="63">
        <v>20.399999999999999</v>
      </c>
      <c r="G297" s="60">
        <f t="shared" si="58"/>
        <v>100</v>
      </c>
    </row>
    <row r="298" spans="1:7" ht="31.5">
      <c r="A298" s="269" t="s">
        <v>227</v>
      </c>
      <c r="B298" s="377" t="s">
        <v>228</v>
      </c>
      <c r="C298" s="69"/>
      <c r="D298" s="69"/>
      <c r="E298" s="60">
        <v>0</v>
      </c>
      <c r="F298" s="60">
        <v>0</v>
      </c>
      <c r="G298" s="60">
        <v>0</v>
      </c>
    </row>
    <row r="299" spans="1:7">
      <c r="A299" s="59" t="s">
        <v>229</v>
      </c>
      <c r="B299" s="62" t="s">
        <v>230</v>
      </c>
      <c r="C299" s="69"/>
      <c r="D299" s="69"/>
      <c r="E299" s="60">
        <v>0</v>
      </c>
      <c r="F299" s="60">
        <v>0</v>
      </c>
      <c r="G299" s="60">
        <v>0</v>
      </c>
    </row>
    <row r="300" spans="1:7">
      <c r="A300" s="59" t="s">
        <v>229</v>
      </c>
      <c r="B300" s="62" t="s">
        <v>238</v>
      </c>
      <c r="C300" s="69"/>
      <c r="D300" s="69"/>
      <c r="E300" s="60">
        <v>0</v>
      </c>
      <c r="F300" s="60">
        <v>0</v>
      </c>
      <c r="G300" s="60">
        <v>0</v>
      </c>
    </row>
    <row r="301" spans="1:7">
      <c r="A301" s="59" t="s">
        <v>641</v>
      </c>
      <c r="B301" s="62" t="s">
        <v>88</v>
      </c>
      <c r="C301" s="69"/>
      <c r="D301" s="69"/>
      <c r="E301" s="60">
        <v>0</v>
      </c>
      <c r="F301" s="60">
        <v>0</v>
      </c>
      <c r="G301" s="60">
        <v>0</v>
      </c>
    </row>
    <row r="302" spans="1:7">
      <c r="A302" s="59" t="s">
        <v>322</v>
      </c>
      <c r="B302" s="62" t="s">
        <v>88</v>
      </c>
      <c r="C302" s="69" t="s">
        <v>66</v>
      </c>
      <c r="D302" s="69" t="s">
        <v>2</v>
      </c>
      <c r="E302" s="63">
        <v>0</v>
      </c>
      <c r="F302" s="63">
        <v>0</v>
      </c>
      <c r="G302" s="63">
        <v>0</v>
      </c>
    </row>
    <row r="303" spans="1:7" ht="31.5">
      <c r="A303" s="377" t="s">
        <v>227</v>
      </c>
      <c r="B303" s="62" t="s">
        <v>228</v>
      </c>
      <c r="C303" s="69"/>
      <c r="D303" s="69"/>
      <c r="E303" s="60">
        <v>7</v>
      </c>
      <c r="F303" s="60">
        <v>7</v>
      </c>
      <c r="G303" s="60">
        <v>0</v>
      </c>
    </row>
    <row r="304" spans="1:7">
      <c r="A304" s="62" t="s">
        <v>229</v>
      </c>
      <c r="B304" s="62" t="s">
        <v>230</v>
      </c>
      <c r="C304" s="69"/>
      <c r="D304" s="69"/>
      <c r="E304" s="60">
        <v>7</v>
      </c>
      <c r="F304" s="60">
        <v>7</v>
      </c>
      <c r="G304" s="60">
        <v>0</v>
      </c>
    </row>
    <row r="305" spans="1:7">
      <c r="A305" s="62" t="s">
        <v>229</v>
      </c>
      <c r="B305" s="62" t="s">
        <v>231</v>
      </c>
      <c r="C305" s="69"/>
      <c r="D305" s="69"/>
      <c r="E305" s="60">
        <v>7</v>
      </c>
      <c r="F305" s="60">
        <v>7</v>
      </c>
      <c r="G305" s="60">
        <v>0</v>
      </c>
    </row>
    <row r="306" spans="1:7">
      <c r="A306" s="62" t="s">
        <v>642</v>
      </c>
      <c r="B306" s="62" t="s">
        <v>640</v>
      </c>
      <c r="C306" s="69"/>
      <c r="D306" s="69"/>
      <c r="E306" s="60">
        <v>7</v>
      </c>
      <c r="F306" s="60">
        <v>7</v>
      </c>
      <c r="G306" s="60">
        <v>0</v>
      </c>
    </row>
    <row r="307" spans="1:7">
      <c r="A307" s="62" t="s">
        <v>322</v>
      </c>
      <c r="B307" s="62" t="s">
        <v>640</v>
      </c>
      <c r="C307" s="69" t="s">
        <v>66</v>
      </c>
      <c r="D307" s="69" t="s">
        <v>2</v>
      </c>
      <c r="E307" s="63">
        <v>7</v>
      </c>
      <c r="F307" s="63">
        <v>7</v>
      </c>
      <c r="G307" s="63">
        <v>0</v>
      </c>
    </row>
    <row r="308" spans="1:7">
      <c r="A308" s="82" t="s">
        <v>395</v>
      </c>
      <c r="B308" s="60"/>
      <c r="C308" s="69"/>
      <c r="D308" s="69"/>
      <c r="E308" s="60">
        <f>E16</f>
        <v>48346.900000000009</v>
      </c>
      <c r="F308" s="60">
        <f>F16</f>
        <v>44925.600000000006</v>
      </c>
      <c r="G308" s="60">
        <f>G16</f>
        <v>92.923434594565521</v>
      </c>
    </row>
    <row r="309" spans="1:7">
      <c r="A309" s="66" t="s">
        <v>522</v>
      </c>
      <c r="B309" s="69"/>
      <c r="C309" s="69"/>
      <c r="D309" s="69"/>
      <c r="E309" s="60">
        <v>0</v>
      </c>
      <c r="F309" s="60">
        <v>646.20000000000005</v>
      </c>
      <c r="G309" s="60">
        <v>1327.1</v>
      </c>
    </row>
    <row r="310" spans="1:7">
      <c r="A310" s="61" t="s">
        <v>521</v>
      </c>
      <c r="B310" s="378"/>
      <c r="C310" s="378"/>
      <c r="D310" s="378"/>
      <c r="E310" s="53">
        <f>E16</f>
        <v>48346.900000000009</v>
      </c>
      <c r="F310" s="63">
        <f>F308+F309</f>
        <v>45571.8</v>
      </c>
      <c r="G310" s="63">
        <f>G308+G309</f>
        <v>1420.0234345945655</v>
      </c>
    </row>
    <row r="345" spans="1:7">
      <c r="A345" s="284"/>
      <c r="B345" s="285"/>
      <c r="C345" s="285"/>
      <c r="D345" s="285"/>
      <c r="E345" s="279"/>
      <c r="F345" s="280"/>
      <c r="G345" s="280"/>
    </row>
    <row r="346" spans="1:7">
      <c r="A346" s="286"/>
      <c r="B346" s="274"/>
      <c r="C346" s="287"/>
      <c r="D346" s="287"/>
      <c r="E346" s="380"/>
      <c r="F346" s="380"/>
      <c r="G346" s="380"/>
    </row>
    <row r="347" spans="1:7">
      <c r="A347" s="288"/>
      <c r="B347" s="274"/>
      <c r="C347" s="287"/>
      <c r="D347" s="287"/>
      <c r="E347" s="380"/>
      <c r="F347" s="380"/>
      <c r="G347" s="380"/>
    </row>
    <row r="348" spans="1:7">
      <c r="A348" s="289"/>
      <c r="B348" s="274"/>
      <c r="C348" s="287"/>
      <c r="D348" s="287"/>
      <c r="E348" s="380"/>
      <c r="F348" s="380"/>
      <c r="G348" s="380"/>
    </row>
    <row r="349" spans="1:7">
      <c r="A349" s="289"/>
      <c r="B349" s="274"/>
      <c r="C349" s="287"/>
      <c r="D349" s="287"/>
      <c r="E349" s="380"/>
      <c r="F349" s="380"/>
      <c r="G349" s="380"/>
    </row>
    <row r="350" spans="1:7">
      <c r="A350" s="151"/>
      <c r="B350" s="274"/>
      <c r="C350" s="287"/>
      <c r="D350" s="287"/>
      <c r="E350" s="290"/>
      <c r="F350" s="290"/>
      <c r="G350" s="290"/>
    </row>
    <row r="351" spans="1:7">
      <c r="A351" s="286"/>
      <c r="B351" s="274"/>
      <c r="C351" s="287"/>
      <c r="D351" s="287"/>
      <c r="E351" s="380"/>
      <c r="F351" s="380"/>
      <c r="G351" s="380"/>
    </row>
    <row r="352" spans="1:7">
      <c r="A352" s="288"/>
      <c r="B352" s="274"/>
      <c r="C352" s="287"/>
      <c r="D352" s="287"/>
      <c r="E352" s="380"/>
      <c r="F352" s="380"/>
      <c r="G352" s="380"/>
    </row>
    <row r="353" spans="1:7">
      <c r="A353" s="289"/>
      <c r="B353" s="274"/>
      <c r="C353" s="287"/>
      <c r="D353" s="287"/>
      <c r="E353" s="380"/>
      <c r="F353" s="380"/>
      <c r="G353" s="380"/>
    </row>
    <row r="354" spans="1:7">
      <c r="A354" s="289"/>
      <c r="B354" s="274"/>
      <c r="C354" s="287"/>
      <c r="D354" s="287"/>
      <c r="E354" s="380"/>
      <c r="F354" s="380"/>
      <c r="G354" s="380"/>
    </row>
    <row r="355" spans="1:7">
      <c r="A355" s="151"/>
      <c r="B355" s="274"/>
      <c r="C355" s="287"/>
      <c r="D355" s="287"/>
      <c r="E355" s="290"/>
      <c r="F355" s="290"/>
      <c r="G355" s="290"/>
    </row>
    <row r="356" spans="1:7">
      <c r="A356" s="284"/>
      <c r="B356" s="285"/>
      <c r="C356" s="285"/>
      <c r="D356" s="285"/>
      <c r="E356" s="279"/>
      <c r="F356" s="280"/>
      <c r="G356" s="280"/>
    </row>
  </sheetData>
  <mergeCells count="15">
    <mergeCell ref="B5:I5"/>
    <mergeCell ref="C1:I1"/>
    <mergeCell ref="C2:D2"/>
    <mergeCell ref="E2:I2"/>
    <mergeCell ref="C3:I3"/>
    <mergeCell ref="D4:G4"/>
    <mergeCell ref="B6:G6"/>
    <mergeCell ref="C7:E7"/>
    <mergeCell ref="A8:E8"/>
    <mergeCell ref="A9:G11"/>
    <mergeCell ref="A13:A14"/>
    <mergeCell ref="B13:B14"/>
    <mergeCell ref="C13:C14"/>
    <mergeCell ref="D13:D14"/>
    <mergeCell ref="E13:G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="90" zoomScaleNormal="90" workbookViewId="0">
      <selection activeCell="A8" sqref="A8:E9"/>
    </sheetView>
  </sheetViews>
  <sheetFormatPr defaultColWidth="9.140625" defaultRowHeight="15"/>
  <cols>
    <col min="1" max="1" width="22" style="89" customWidth="1"/>
    <col min="2" max="2" width="61.85546875" style="89" customWidth="1"/>
    <col min="3" max="3" width="16.42578125" style="89" customWidth="1"/>
    <col min="4" max="4" width="17.28515625" style="89" customWidth="1"/>
    <col min="5" max="5" width="13.7109375" style="89" customWidth="1"/>
    <col min="6" max="6" width="2.140625" style="89" hidden="1" customWidth="1"/>
    <col min="7" max="7" width="0.85546875" style="89" hidden="1" customWidth="1"/>
    <col min="8" max="8" width="14.7109375" style="89" customWidth="1"/>
    <col min="9" max="9" width="23.7109375" style="89" customWidth="1"/>
    <col min="10" max="16384" width="9.140625" style="89"/>
  </cols>
  <sheetData>
    <row r="1" spans="1:7">
      <c r="B1" s="580" t="s">
        <v>396</v>
      </c>
      <c r="C1" s="580"/>
      <c r="D1" s="580"/>
      <c r="E1" s="580"/>
    </row>
    <row r="2" spans="1:7" ht="1.5" customHeight="1">
      <c r="B2" s="579"/>
      <c r="C2" s="579"/>
      <c r="D2" s="579"/>
      <c r="E2" s="579"/>
    </row>
    <row r="3" spans="1:7" ht="15.75">
      <c r="A3" s="315"/>
      <c r="B3" s="48"/>
      <c r="C3" s="578" t="s">
        <v>665</v>
      </c>
      <c r="D3" s="584"/>
      <c r="E3" s="584"/>
      <c r="F3" s="584"/>
      <c r="G3" s="584"/>
    </row>
    <row r="4" spans="1:7" ht="15.75">
      <c r="B4" s="48"/>
      <c r="C4" s="566" t="s">
        <v>868</v>
      </c>
      <c r="D4" s="566"/>
      <c r="E4" s="566"/>
      <c r="F4" s="566"/>
      <c r="G4" s="566"/>
    </row>
    <row r="5" spans="1:7" ht="15.75">
      <c r="B5" s="48"/>
      <c r="C5" s="453"/>
      <c r="D5" s="566" t="s">
        <v>585</v>
      </c>
      <c r="E5" s="590"/>
      <c r="F5" s="590"/>
      <c r="G5" s="590"/>
    </row>
    <row r="6" spans="1:7">
      <c r="B6" s="566" t="s">
        <v>660</v>
      </c>
      <c r="C6" s="591"/>
      <c r="D6" s="591"/>
      <c r="E6" s="591"/>
      <c r="F6" s="591"/>
      <c r="G6" s="591"/>
    </row>
    <row r="7" spans="1:7" ht="13.5" customHeight="1">
      <c r="B7" s="589"/>
      <c r="C7" s="589"/>
      <c r="D7" s="589"/>
      <c r="E7" s="589"/>
    </row>
    <row r="8" spans="1:7" ht="101.25" customHeight="1">
      <c r="A8" s="585" t="s">
        <v>870</v>
      </c>
      <c r="B8" s="585"/>
      <c r="C8" s="585"/>
      <c r="D8" s="585"/>
      <c r="E8" s="585"/>
    </row>
    <row r="9" spans="1:7" ht="5.25" customHeight="1" thickBot="1">
      <c r="A9" s="586"/>
      <c r="B9" s="586"/>
      <c r="C9" s="586"/>
      <c r="D9" s="586"/>
      <c r="E9" s="586"/>
    </row>
    <row r="10" spans="1:7" ht="15" customHeight="1" thickBot="1">
      <c r="A10" s="587" t="s">
        <v>507</v>
      </c>
      <c r="B10" s="581" t="s">
        <v>504</v>
      </c>
      <c r="C10" s="581" t="s">
        <v>503</v>
      </c>
      <c r="D10" s="581"/>
      <c r="E10" s="582"/>
    </row>
    <row r="11" spans="1:7" ht="28.5" customHeight="1" thickBot="1">
      <c r="A11" s="588" t="s">
        <v>397</v>
      </c>
      <c r="B11" s="583"/>
      <c r="C11" s="592" t="s">
        <v>650</v>
      </c>
      <c r="D11" s="594" t="s">
        <v>651</v>
      </c>
      <c r="E11" s="596" t="s">
        <v>652</v>
      </c>
    </row>
    <row r="12" spans="1:7" ht="20.25" customHeight="1" thickBot="1">
      <c r="A12" s="90">
        <v>1</v>
      </c>
      <c r="B12" s="90">
        <v>2</v>
      </c>
      <c r="C12" s="593"/>
      <c r="D12" s="595"/>
      <c r="E12" s="597"/>
    </row>
    <row r="13" spans="1:7" ht="15.75">
      <c r="A13" s="328" t="s">
        <v>398</v>
      </c>
      <c r="B13" s="329" t="s">
        <v>399</v>
      </c>
      <c r="C13" s="330">
        <f>C14+C20+C26+C34+C37+C16+C30+C32+C18</f>
        <v>20399.600000000002</v>
      </c>
      <c r="D13" s="330">
        <f t="shared" ref="D13" si="0">D14+D20+D26+D34+D37+D16+D30+D32+D18</f>
        <v>20992</v>
      </c>
      <c r="E13" s="330">
        <f>D13/C13*100</f>
        <v>102.90397850938253</v>
      </c>
    </row>
    <row r="14" spans="1:7" ht="15.75">
      <c r="A14" s="91" t="s">
        <v>400</v>
      </c>
      <c r="B14" s="92" t="s">
        <v>401</v>
      </c>
      <c r="C14" s="331">
        <f>C15</f>
        <v>1405.6</v>
      </c>
      <c r="D14" s="331">
        <f>D15</f>
        <v>1433.9</v>
      </c>
      <c r="E14" s="330">
        <f t="shared" ref="E14:E74" si="1">D14/C14*100</f>
        <v>102.01337507114401</v>
      </c>
    </row>
    <row r="15" spans="1:7" ht="15.75">
      <c r="A15" s="93" t="s">
        <v>402</v>
      </c>
      <c r="B15" s="94" t="s">
        <v>403</v>
      </c>
      <c r="C15" s="95">
        <v>1405.6</v>
      </c>
      <c r="D15" s="332">
        <v>1433.9</v>
      </c>
      <c r="E15" s="330">
        <f t="shared" si="1"/>
        <v>102.01337507114401</v>
      </c>
    </row>
    <row r="16" spans="1:7" ht="25.5">
      <c r="A16" s="91" t="s">
        <v>404</v>
      </c>
      <c r="B16" s="92" t="s">
        <v>405</v>
      </c>
      <c r="C16" s="331">
        <f>C17</f>
        <v>3101.7</v>
      </c>
      <c r="D16" s="331">
        <f>D17</f>
        <v>3273.3</v>
      </c>
      <c r="E16" s="330">
        <f t="shared" si="1"/>
        <v>105.53244994680338</v>
      </c>
    </row>
    <row r="17" spans="1:9" ht="29.25" customHeight="1">
      <c r="A17" s="333" t="s">
        <v>538</v>
      </c>
      <c r="B17" s="334" t="s">
        <v>539</v>
      </c>
      <c r="C17" s="95">
        <v>3101.7</v>
      </c>
      <c r="D17" s="95">
        <v>3273.3</v>
      </c>
      <c r="E17" s="330">
        <f t="shared" si="1"/>
        <v>105.53244994680338</v>
      </c>
    </row>
    <row r="18" spans="1:9" ht="29.25" customHeight="1">
      <c r="A18" s="333" t="s">
        <v>635</v>
      </c>
      <c r="B18" s="335" t="s">
        <v>637</v>
      </c>
      <c r="C18" s="336">
        <f>C19</f>
        <v>9</v>
      </c>
      <c r="D18" s="336">
        <f t="shared" ref="D18" si="2">D19</f>
        <v>8.6</v>
      </c>
      <c r="E18" s="330">
        <f t="shared" si="1"/>
        <v>95.555555555555543</v>
      </c>
    </row>
    <row r="19" spans="1:9" ht="29.25" customHeight="1">
      <c r="A19" s="333" t="s">
        <v>636</v>
      </c>
      <c r="B19" s="334" t="s">
        <v>638</v>
      </c>
      <c r="C19" s="95">
        <v>9</v>
      </c>
      <c r="D19" s="95">
        <v>8.6</v>
      </c>
      <c r="E19" s="330">
        <f t="shared" si="1"/>
        <v>95.555555555555543</v>
      </c>
    </row>
    <row r="20" spans="1:9" ht="15.75">
      <c r="A20" s="337" t="s">
        <v>406</v>
      </c>
      <c r="B20" s="338" t="s">
        <v>407</v>
      </c>
      <c r="C20" s="331">
        <f>C21+C25</f>
        <v>10964.800000000001</v>
      </c>
      <c r="D20" s="331">
        <f>D21+D25</f>
        <v>11355.300000000001</v>
      </c>
      <c r="E20" s="330">
        <f t="shared" si="1"/>
        <v>103.56139646869984</v>
      </c>
    </row>
    <row r="21" spans="1:9" ht="45">
      <c r="A21" s="93" t="s">
        <v>408</v>
      </c>
      <c r="B21" s="94" t="s">
        <v>409</v>
      </c>
      <c r="C21" s="95">
        <v>842.7</v>
      </c>
      <c r="D21" s="95">
        <v>984.7</v>
      </c>
      <c r="E21" s="330">
        <f t="shared" si="1"/>
        <v>116.85059926426962</v>
      </c>
    </row>
    <row r="22" spans="1:9" ht="15.75" hidden="1">
      <c r="A22" s="91" t="s">
        <v>410</v>
      </c>
      <c r="B22" s="92" t="s">
        <v>411</v>
      </c>
      <c r="C22" s="331">
        <f>C24+C23</f>
        <v>0</v>
      </c>
      <c r="D22" s="339"/>
      <c r="E22" s="330" t="e">
        <f t="shared" si="1"/>
        <v>#DIV/0!</v>
      </c>
    </row>
    <row r="23" spans="1:9" ht="15.75" hidden="1">
      <c r="A23" s="93" t="s">
        <v>412</v>
      </c>
      <c r="B23" s="94" t="s">
        <v>413</v>
      </c>
      <c r="C23" s="95"/>
      <c r="D23" s="339"/>
      <c r="E23" s="330" t="e">
        <f t="shared" si="1"/>
        <v>#DIV/0!</v>
      </c>
    </row>
    <row r="24" spans="1:9" ht="15.75" hidden="1">
      <c r="A24" s="93" t="s">
        <v>414</v>
      </c>
      <c r="B24" s="340" t="s">
        <v>415</v>
      </c>
      <c r="C24" s="95"/>
      <c r="D24" s="341"/>
      <c r="E24" s="330" t="e">
        <f t="shared" si="1"/>
        <v>#DIV/0!</v>
      </c>
    </row>
    <row r="25" spans="1:9" ht="15.75">
      <c r="A25" s="342" t="s">
        <v>547</v>
      </c>
      <c r="B25" s="333" t="s">
        <v>550</v>
      </c>
      <c r="C25" s="95">
        <v>10122.1</v>
      </c>
      <c r="D25" s="95">
        <v>10370.6</v>
      </c>
      <c r="E25" s="330">
        <f t="shared" si="1"/>
        <v>102.45502415506664</v>
      </c>
    </row>
    <row r="26" spans="1:9" ht="25.5">
      <c r="A26" s="91" t="s">
        <v>416</v>
      </c>
      <c r="B26" s="92" t="s">
        <v>417</v>
      </c>
      <c r="C26" s="331">
        <f>C27+C28+C29</f>
        <v>3998.2</v>
      </c>
      <c r="D26" s="331">
        <f>D27+D28+D29</f>
        <v>3987.7000000000003</v>
      </c>
      <c r="E26" s="330">
        <f t="shared" si="1"/>
        <v>99.737381821819824</v>
      </c>
    </row>
    <row r="27" spans="1:9" ht="75">
      <c r="A27" s="93" t="s">
        <v>418</v>
      </c>
      <c r="B27" s="96" t="s">
        <v>419</v>
      </c>
      <c r="C27" s="95">
        <v>0</v>
      </c>
      <c r="D27" s="95">
        <v>0</v>
      </c>
      <c r="E27" s="330">
        <v>0</v>
      </c>
    </row>
    <row r="28" spans="1:9" ht="60">
      <c r="A28" s="93" t="s">
        <v>420</v>
      </c>
      <c r="B28" s="94" t="s">
        <v>421</v>
      </c>
      <c r="C28" s="95">
        <v>3328.2</v>
      </c>
      <c r="D28" s="95">
        <v>3309.8</v>
      </c>
      <c r="E28" s="330">
        <f t="shared" si="1"/>
        <v>99.447148608857646</v>
      </c>
      <c r="F28" s="97"/>
      <c r="G28" s="579"/>
      <c r="H28" s="579"/>
      <c r="I28" s="326"/>
    </row>
    <row r="29" spans="1:9" ht="65.25" customHeight="1">
      <c r="A29" s="93" t="s">
        <v>422</v>
      </c>
      <c r="B29" s="96" t="s">
        <v>423</v>
      </c>
      <c r="C29" s="95">
        <v>670</v>
      </c>
      <c r="D29" s="95">
        <v>677.9</v>
      </c>
      <c r="E29" s="330">
        <f t="shared" si="1"/>
        <v>101.17910447761193</v>
      </c>
    </row>
    <row r="30" spans="1:9" ht="29.25" customHeight="1">
      <c r="A30" s="98" t="s">
        <v>424</v>
      </c>
      <c r="B30" s="99" t="s">
        <v>425</v>
      </c>
      <c r="C30" s="331">
        <f>C31</f>
        <v>0</v>
      </c>
      <c r="D30" s="331">
        <f>D31</f>
        <v>0</v>
      </c>
      <c r="E30" s="330">
        <v>0</v>
      </c>
    </row>
    <row r="31" spans="1:9" ht="32.25" customHeight="1">
      <c r="A31" s="111" t="s">
        <v>426</v>
      </c>
      <c r="B31" s="110" t="s">
        <v>427</v>
      </c>
      <c r="C31" s="95">
        <v>0</v>
      </c>
      <c r="D31" s="95">
        <v>0</v>
      </c>
      <c r="E31" s="330">
        <v>0</v>
      </c>
    </row>
    <row r="32" spans="1:9" ht="27" customHeight="1">
      <c r="A32" s="100" t="s">
        <v>428</v>
      </c>
      <c r="B32" s="109" t="s">
        <v>429</v>
      </c>
      <c r="C32" s="331">
        <f>C33</f>
        <v>827.3</v>
      </c>
      <c r="D32" s="331">
        <f>D33</f>
        <v>827.3</v>
      </c>
      <c r="E32" s="330">
        <f t="shared" si="1"/>
        <v>100</v>
      </c>
    </row>
    <row r="33" spans="1:7" ht="75">
      <c r="A33" s="74" t="s">
        <v>430</v>
      </c>
      <c r="B33" s="101" t="s">
        <v>431</v>
      </c>
      <c r="C33" s="343">
        <v>827.3</v>
      </c>
      <c r="D33" s="343">
        <v>827.3</v>
      </c>
      <c r="E33" s="330">
        <f t="shared" si="1"/>
        <v>100</v>
      </c>
      <c r="F33" s="102"/>
      <c r="G33" s="75"/>
    </row>
    <row r="34" spans="1:7" ht="12.75" customHeight="1">
      <c r="A34" s="91" t="s">
        <v>432</v>
      </c>
      <c r="B34" s="92" t="s">
        <v>433</v>
      </c>
      <c r="C34" s="331">
        <f>C35</f>
        <v>0</v>
      </c>
      <c r="D34" s="331">
        <f>D35</f>
        <v>0</v>
      </c>
      <c r="E34" s="330">
        <v>0</v>
      </c>
    </row>
    <row r="35" spans="1:7" ht="50.65" customHeight="1">
      <c r="A35" s="93" t="s">
        <v>434</v>
      </c>
      <c r="B35" s="94" t="s">
        <v>435</v>
      </c>
      <c r="C35" s="95">
        <v>0</v>
      </c>
      <c r="D35" s="95">
        <v>0</v>
      </c>
      <c r="E35" s="330">
        <v>0</v>
      </c>
    </row>
    <row r="36" spans="1:7" ht="41.25" hidden="1" customHeight="1">
      <c r="A36" s="93" t="s">
        <v>436</v>
      </c>
      <c r="B36" s="94" t="s">
        <v>437</v>
      </c>
      <c r="C36" s="95">
        <v>0</v>
      </c>
      <c r="D36" s="339"/>
      <c r="E36" s="330" t="e">
        <f t="shared" si="1"/>
        <v>#DIV/0!</v>
      </c>
    </row>
    <row r="37" spans="1:7" ht="15.75">
      <c r="A37" s="91" t="s">
        <v>438</v>
      </c>
      <c r="B37" s="92" t="s">
        <v>439</v>
      </c>
      <c r="C37" s="331">
        <f>C38</f>
        <v>93</v>
      </c>
      <c r="D37" s="331">
        <f>D38</f>
        <v>105.9</v>
      </c>
      <c r="E37" s="330">
        <f t="shared" si="1"/>
        <v>113.87096774193549</v>
      </c>
    </row>
    <row r="38" spans="1:7" ht="15.75">
      <c r="A38" s="93" t="s">
        <v>440</v>
      </c>
      <c r="B38" s="94" t="s">
        <v>441</v>
      </c>
      <c r="C38" s="95">
        <v>93</v>
      </c>
      <c r="D38" s="95">
        <v>105.9</v>
      </c>
      <c r="E38" s="330">
        <f t="shared" si="1"/>
        <v>113.87096774193549</v>
      </c>
    </row>
    <row r="39" spans="1:7" ht="21" customHeight="1">
      <c r="A39" s="103" t="s">
        <v>442</v>
      </c>
      <c r="B39" s="104" t="s">
        <v>443</v>
      </c>
      <c r="C39" s="105">
        <f>C40+C41+C42+C52+C57+C64</f>
        <v>19852.199999999997</v>
      </c>
      <c r="D39" s="105">
        <f>D40+D41+D42+D52+D57+D64</f>
        <v>19749.099999999999</v>
      </c>
      <c r="E39" s="330">
        <f t="shared" si="1"/>
        <v>99.480662092866297</v>
      </c>
    </row>
    <row r="40" spans="1:7" ht="47.25" customHeight="1">
      <c r="A40" s="344" t="s">
        <v>73</v>
      </c>
      <c r="B40" s="345" t="s">
        <v>78</v>
      </c>
      <c r="C40" s="95">
        <v>7243.4</v>
      </c>
      <c r="D40" s="95">
        <v>7243.4</v>
      </c>
      <c r="E40" s="330">
        <f t="shared" si="1"/>
        <v>100</v>
      </c>
      <c r="F40" s="346"/>
    </row>
    <row r="41" spans="1:7" ht="51.75" customHeight="1">
      <c r="A41" s="344" t="s">
        <v>73</v>
      </c>
      <c r="B41" s="344" t="s">
        <v>77</v>
      </c>
      <c r="C41" s="95">
        <v>1678.6</v>
      </c>
      <c r="D41" s="95">
        <v>1678.6</v>
      </c>
      <c r="E41" s="330">
        <f t="shared" si="1"/>
        <v>100</v>
      </c>
    </row>
    <row r="42" spans="1:7" ht="45">
      <c r="A42" s="347" t="s">
        <v>444</v>
      </c>
      <c r="B42" s="348" t="s">
        <v>445</v>
      </c>
      <c r="C42" s="349">
        <v>299.60000000000002</v>
      </c>
      <c r="D42" s="349">
        <v>299.60000000000002</v>
      </c>
      <c r="E42" s="330">
        <f t="shared" si="1"/>
        <v>100</v>
      </c>
    </row>
    <row r="43" spans="1:7" ht="30" hidden="1">
      <c r="A43" s="93" t="s">
        <v>446</v>
      </c>
      <c r="B43" s="342" t="s">
        <v>447</v>
      </c>
      <c r="C43" s="349">
        <v>0</v>
      </c>
      <c r="D43" s="339">
        <v>493862</v>
      </c>
      <c r="E43" s="330" t="e">
        <f t="shared" si="1"/>
        <v>#DIV/0!</v>
      </c>
    </row>
    <row r="44" spans="1:7" ht="30" hidden="1">
      <c r="A44" s="93" t="s">
        <v>448</v>
      </c>
      <c r="B44" s="345" t="s">
        <v>449</v>
      </c>
      <c r="C44" s="349">
        <v>0</v>
      </c>
      <c r="D44" s="339"/>
      <c r="E44" s="330" t="e">
        <f t="shared" si="1"/>
        <v>#DIV/0!</v>
      </c>
    </row>
    <row r="45" spans="1:7" ht="15.75" hidden="1">
      <c r="A45" s="350" t="s">
        <v>450</v>
      </c>
      <c r="B45" s="351" t="s">
        <v>451</v>
      </c>
      <c r="C45" s="349">
        <f>C46</f>
        <v>884.1</v>
      </c>
      <c r="D45" s="339"/>
      <c r="E45" s="330">
        <f t="shared" si="1"/>
        <v>0</v>
      </c>
    </row>
    <row r="46" spans="1:7" ht="25.5" hidden="1">
      <c r="A46" s="93"/>
      <c r="B46" s="352" t="s">
        <v>452</v>
      </c>
      <c r="C46" s="349">
        <v>884.1</v>
      </c>
      <c r="D46" s="339"/>
      <c r="E46" s="330">
        <f t="shared" si="1"/>
        <v>0</v>
      </c>
    </row>
    <row r="47" spans="1:7" ht="15.75" hidden="1">
      <c r="A47" s="350" t="s">
        <v>453</v>
      </c>
      <c r="B47" s="351" t="s">
        <v>451</v>
      </c>
      <c r="C47" s="353">
        <f>C48+C49</f>
        <v>0</v>
      </c>
      <c r="D47" s="339" t="s">
        <v>454</v>
      </c>
      <c r="E47" s="330" t="e">
        <f t="shared" si="1"/>
        <v>#VALUE!</v>
      </c>
    </row>
    <row r="48" spans="1:7" ht="29.25" hidden="1" customHeight="1">
      <c r="A48" s="93"/>
      <c r="B48" s="352" t="s">
        <v>455</v>
      </c>
      <c r="C48" s="349"/>
      <c r="D48" s="339"/>
      <c r="E48" s="330" t="e">
        <f t="shared" si="1"/>
        <v>#DIV/0!</v>
      </c>
    </row>
    <row r="49" spans="1:5" ht="15.75" hidden="1">
      <c r="A49" s="354"/>
      <c r="B49" s="355" t="s">
        <v>456</v>
      </c>
      <c r="C49" s="349"/>
      <c r="D49" s="339"/>
      <c r="E49" s="330" t="e">
        <f t="shared" si="1"/>
        <v>#DIV/0!</v>
      </c>
    </row>
    <row r="50" spans="1:5" ht="25.5" hidden="1">
      <c r="A50" s="356" t="s">
        <v>457</v>
      </c>
      <c r="B50" s="357" t="s">
        <v>458</v>
      </c>
      <c r="C50" s="353"/>
      <c r="D50" s="339"/>
      <c r="E50" s="330" t="e">
        <f t="shared" si="1"/>
        <v>#DIV/0!</v>
      </c>
    </row>
    <row r="51" spans="1:5" ht="25.5" hidden="1">
      <c r="A51" s="358"/>
      <c r="B51" s="309" t="s">
        <v>459</v>
      </c>
      <c r="C51" s="349"/>
      <c r="D51" s="339"/>
      <c r="E51" s="330" t="e">
        <f t="shared" si="1"/>
        <v>#DIV/0!</v>
      </c>
    </row>
    <row r="52" spans="1:5" ht="30">
      <c r="A52" s="354" t="s">
        <v>508</v>
      </c>
      <c r="B52" s="359" t="s">
        <v>509</v>
      </c>
      <c r="C52" s="349">
        <v>3.5</v>
      </c>
      <c r="D52" s="349">
        <v>3.5</v>
      </c>
      <c r="E52" s="330">
        <f t="shared" si="1"/>
        <v>100</v>
      </c>
    </row>
    <row r="53" spans="1:5" ht="15.75" hidden="1">
      <c r="A53" s="350" t="s">
        <v>453</v>
      </c>
      <c r="B53" s="357" t="s">
        <v>451</v>
      </c>
      <c r="C53" s="349"/>
      <c r="D53" s="339"/>
      <c r="E53" s="330" t="e">
        <f t="shared" si="1"/>
        <v>#DIV/0!</v>
      </c>
    </row>
    <row r="54" spans="1:5" ht="27" hidden="1" customHeight="1">
      <c r="A54" s="354"/>
      <c r="B54" s="352" t="s">
        <v>455</v>
      </c>
      <c r="C54" s="349"/>
      <c r="D54" s="339"/>
      <c r="E54" s="330" t="e">
        <f t="shared" si="1"/>
        <v>#DIV/0!</v>
      </c>
    </row>
    <row r="55" spans="1:5" ht="27" hidden="1" customHeight="1">
      <c r="A55" s="356" t="s">
        <v>457</v>
      </c>
      <c r="B55" s="360" t="s">
        <v>458</v>
      </c>
      <c r="C55" s="349"/>
      <c r="D55" s="339"/>
      <c r="E55" s="330" t="e">
        <f t="shared" si="1"/>
        <v>#DIV/0!</v>
      </c>
    </row>
    <row r="56" spans="1:5" ht="25.5" hidden="1">
      <c r="A56" s="356"/>
      <c r="B56" s="361" t="s">
        <v>459</v>
      </c>
      <c r="C56" s="349"/>
      <c r="D56" s="339"/>
      <c r="E56" s="330" t="e">
        <f t="shared" si="1"/>
        <v>#DIV/0!</v>
      </c>
    </row>
    <row r="57" spans="1:5" ht="15.75">
      <c r="A57" s="91" t="s">
        <v>442</v>
      </c>
      <c r="B57" s="362" t="s">
        <v>93</v>
      </c>
      <c r="C57" s="353">
        <f>C58+C59+C60+C62+C63+C61</f>
        <v>6943.7</v>
      </c>
      <c r="D57" s="353">
        <f t="shared" ref="D57" si="3">D58+D59+D60+D62+D63+D61</f>
        <v>6943.7</v>
      </c>
      <c r="E57" s="330">
        <f t="shared" si="1"/>
        <v>100</v>
      </c>
    </row>
    <row r="58" spans="1:5" ht="72.75" customHeight="1">
      <c r="A58" s="308" t="s">
        <v>90</v>
      </c>
      <c r="B58" s="359" t="s">
        <v>92</v>
      </c>
      <c r="C58" s="349">
        <v>934.8</v>
      </c>
      <c r="D58" s="349">
        <v>934.8</v>
      </c>
      <c r="E58" s="330">
        <f t="shared" si="1"/>
        <v>100</v>
      </c>
    </row>
    <row r="59" spans="1:5" ht="72.75" customHeight="1">
      <c r="A59" s="308" t="s">
        <v>90</v>
      </c>
      <c r="B59" s="359" t="s">
        <v>91</v>
      </c>
      <c r="C59" s="349">
        <v>1054.9000000000001</v>
      </c>
      <c r="D59" s="349">
        <v>1054.9000000000001</v>
      </c>
      <c r="E59" s="330">
        <f t="shared" si="1"/>
        <v>100</v>
      </c>
    </row>
    <row r="60" spans="1:5" ht="47.25" customHeight="1">
      <c r="A60" s="308" t="s">
        <v>90</v>
      </c>
      <c r="B60" s="309" t="s">
        <v>94</v>
      </c>
      <c r="C60" s="349">
        <v>858.7</v>
      </c>
      <c r="D60" s="349">
        <v>858.7</v>
      </c>
      <c r="E60" s="330">
        <f t="shared" si="1"/>
        <v>100</v>
      </c>
    </row>
    <row r="61" spans="1:5" ht="47.25" customHeight="1">
      <c r="A61" s="308" t="s">
        <v>90</v>
      </c>
      <c r="B61" s="309" t="s">
        <v>667</v>
      </c>
      <c r="C61" s="349">
        <v>541.6</v>
      </c>
      <c r="D61" s="349">
        <v>541.6</v>
      </c>
      <c r="E61" s="330">
        <f t="shared" si="1"/>
        <v>100</v>
      </c>
    </row>
    <row r="62" spans="1:5" ht="47.25" customHeight="1">
      <c r="A62" s="308" t="s">
        <v>90</v>
      </c>
      <c r="B62" s="309" t="s">
        <v>604</v>
      </c>
      <c r="C62" s="349">
        <v>2640</v>
      </c>
      <c r="D62" s="349">
        <v>2640</v>
      </c>
      <c r="E62" s="330">
        <f t="shared" si="1"/>
        <v>100</v>
      </c>
    </row>
    <row r="63" spans="1:5" ht="47.25" customHeight="1">
      <c r="A63" s="308" t="s">
        <v>603</v>
      </c>
      <c r="B63" s="309" t="s">
        <v>668</v>
      </c>
      <c r="C63" s="349">
        <v>913.7</v>
      </c>
      <c r="D63" s="349">
        <v>913.7</v>
      </c>
      <c r="E63" s="330">
        <f t="shared" si="1"/>
        <v>100</v>
      </c>
    </row>
    <row r="64" spans="1:5" ht="36.75" customHeight="1">
      <c r="A64" s="363" t="s">
        <v>442</v>
      </c>
      <c r="B64" s="362" t="s">
        <v>449</v>
      </c>
      <c r="C64" s="353">
        <f>C65+C66+C68+C72+C67+C69+C70+C71</f>
        <v>3683.3999999999996</v>
      </c>
      <c r="D64" s="353">
        <f>D65+D66+D68+D72+D67+D69+D70+D71+D73</f>
        <v>3580.2999999999997</v>
      </c>
      <c r="E64" s="353">
        <f t="shared" ref="E64" si="4">E65+E66+E68+E72+E67+E69+E70+E71</f>
        <v>800</v>
      </c>
    </row>
    <row r="65" spans="1:6" ht="60.75" customHeight="1">
      <c r="A65" s="364" t="s">
        <v>89</v>
      </c>
      <c r="B65" s="365" t="s">
        <v>449</v>
      </c>
      <c r="C65" s="349">
        <v>50</v>
      </c>
      <c r="D65" s="349">
        <v>50</v>
      </c>
      <c r="E65" s="330">
        <f t="shared" si="1"/>
        <v>100</v>
      </c>
    </row>
    <row r="66" spans="1:6" ht="60.75" customHeight="1">
      <c r="A66" s="322" t="s">
        <v>89</v>
      </c>
      <c r="B66" s="321" t="s">
        <v>449</v>
      </c>
      <c r="C66" s="349">
        <v>20</v>
      </c>
      <c r="D66" s="349">
        <v>20</v>
      </c>
      <c r="E66" s="330">
        <f t="shared" si="1"/>
        <v>100</v>
      </c>
    </row>
    <row r="67" spans="1:6" ht="60.75" customHeight="1">
      <c r="A67" s="322"/>
      <c r="B67" s="321" t="s">
        <v>449</v>
      </c>
      <c r="C67" s="349">
        <v>1615</v>
      </c>
      <c r="D67" s="349">
        <v>1615</v>
      </c>
      <c r="E67" s="330">
        <f t="shared" si="1"/>
        <v>100</v>
      </c>
    </row>
    <row r="68" spans="1:6" ht="60.75" customHeight="1">
      <c r="A68" s="322"/>
      <c r="B68" s="321" t="s">
        <v>449</v>
      </c>
      <c r="C68" s="349">
        <v>100</v>
      </c>
      <c r="D68" s="349">
        <v>100</v>
      </c>
      <c r="E68" s="330">
        <f t="shared" si="1"/>
        <v>100</v>
      </c>
    </row>
    <row r="69" spans="1:6" ht="60.75" customHeight="1">
      <c r="A69" s="322"/>
      <c r="B69" s="321" t="s">
        <v>449</v>
      </c>
      <c r="C69" s="349">
        <v>388.7</v>
      </c>
      <c r="D69" s="349">
        <v>388.7</v>
      </c>
      <c r="E69" s="330">
        <f t="shared" si="1"/>
        <v>100</v>
      </c>
    </row>
    <row r="70" spans="1:6" ht="60.75" customHeight="1">
      <c r="A70" s="322"/>
      <c r="B70" s="321" t="s">
        <v>449</v>
      </c>
      <c r="C70" s="349">
        <v>118.4</v>
      </c>
      <c r="D70" s="349">
        <v>118.4</v>
      </c>
      <c r="E70" s="330">
        <f t="shared" si="1"/>
        <v>100</v>
      </c>
    </row>
    <row r="71" spans="1:6" ht="60.75" customHeight="1">
      <c r="A71" s="322"/>
      <c r="B71" s="321" t="s">
        <v>449</v>
      </c>
      <c r="C71" s="349">
        <v>536.29999999999995</v>
      </c>
      <c r="D71" s="349">
        <v>536.29999999999995</v>
      </c>
      <c r="E71" s="330">
        <f t="shared" si="1"/>
        <v>100</v>
      </c>
    </row>
    <row r="72" spans="1:6" ht="60.75" customHeight="1">
      <c r="A72" s="322"/>
      <c r="B72" s="321" t="s">
        <v>449</v>
      </c>
      <c r="C72" s="349">
        <v>855</v>
      </c>
      <c r="D72" s="349">
        <v>855</v>
      </c>
      <c r="E72" s="330">
        <f t="shared" si="1"/>
        <v>100</v>
      </c>
    </row>
    <row r="73" spans="1:6" ht="60.75" customHeight="1">
      <c r="A73" s="327" t="s">
        <v>654</v>
      </c>
      <c r="B73" s="321" t="s">
        <v>653</v>
      </c>
      <c r="C73" s="349"/>
      <c r="D73" s="349">
        <v>-103.1</v>
      </c>
      <c r="E73" s="330">
        <v>0</v>
      </c>
    </row>
    <row r="74" spans="1:6" ht="16.5" thickBot="1">
      <c r="A74" s="366"/>
      <c r="B74" s="367" t="s">
        <v>460</v>
      </c>
      <c r="C74" s="105">
        <f>C13+C39</f>
        <v>40251.800000000003</v>
      </c>
      <c r="D74" s="105">
        <f>D13+D39</f>
        <v>40741.1</v>
      </c>
      <c r="E74" s="330">
        <f t="shared" si="1"/>
        <v>101.21559781177487</v>
      </c>
      <c r="F74" s="106"/>
    </row>
    <row r="75" spans="1:6">
      <c r="A75" s="107"/>
      <c r="C75" s="108"/>
    </row>
    <row r="76" spans="1:6">
      <c r="A76" s="107"/>
      <c r="C76" s="108"/>
    </row>
    <row r="82" spans="4:5">
      <c r="D82" s="97"/>
      <c r="E82" s="97"/>
    </row>
  </sheetData>
  <mergeCells count="16">
    <mergeCell ref="G28:H28"/>
    <mergeCell ref="B1:E1"/>
    <mergeCell ref="C10:E10"/>
    <mergeCell ref="B10:B11"/>
    <mergeCell ref="B2:C2"/>
    <mergeCell ref="D2:E2"/>
    <mergeCell ref="C3:G3"/>
    <mergeCell ref="A8:E9"/>
    <mergeCell ref="A10:A11"/>
    <mergeCell ref="B7:E7"/>
    <mergeCell ref="C4:G4"/>
    <mergeCell ref="D5:G5"/>
    <mergeCell ref="B6:G6"/>
    <mergeCell ref="C11:C12"/>
    <mergeCell ref="D11:D12"/>
    <mergeCell ref="E11:E12"/>
  </mergeCells>
  <phoneticPr fontId="48" type="noConversion"/>
  <pageMargins left="0" right="0" top="0" bottom="0" header="0.31496062992125984" footer="0.31496062992125984"/>
  <pageSetup paperSize="9" scale="75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112" customWidth="1"/>
    <col min="2" max="2" width="12.85546875" style="112" customWidth="1"/>
    <col min="3" max="3" width="11.28515625" style="112" customWidth="1"/>
    <col min="4" max="4" width="15.7109375" style="112" customWidth="1"/>
    <col min="5" max="5" width="12" style="112" customWidth="1"/>
    <col min="6" max="6" width="13.28515625" style="112" customWidth="1"/>
    <col min="7" max="7" width="9.5703125" style="112" customWidth="1"/>
    <col min="8" max="16384" width="9.140625" style="112"/>
  </cols>
  <sheetData>
    <row r="1" spans="1:6">
      <c r="B1" s="600" t="s">
        <v>136</v>
      </c>
      <c r="C1" s="600"/>
      <c r="D1" s="600"/>
      <c r="E1" s="600"/>
      <c r="F1" s="600"/>
    </row>
    <row r="2" spans="1:6">
      <c r="B2" s="600" t="s">
        <v>74</v>
      </c>
      <c r="C2" s="600"/>
      <c r="D2" s="600"/>
      <c r="E2" s="600"/>
      <c r="F2" s="600"/>
    </row>
    <row r="3" spans="1:6">
      <c r="B3" s="601" t="s">
        <v>137</v>
      </c>
      <c r="C3" s="601"/>
      <c r="D3" s="601"/>
      <c r="E3" s="601"/>
      <c r="F3" s="601"/>
    </row>
    <row r="4" spans="1:6">
      <c r="B4" s="600" t="s">
        <v>510</v>
      </c>
      <c r="C4" s="601"/>
      <c r="D4" s="601"/>
      <c r="E4" s="601"/>
      <c r="F4" s="601"/>
    </row>
    <row r="5" spans="1:6">
      <c r="B5" s="601" t="s">
        <v>138</v>
      </c>
      <c r="C5" s="601"/>
      <c r="D5" s="601"/>
      <c r="E5" s="601"/>
      <c r="F5" s="601"/>
    </row>
    <row r="6" spans="1:6">
      <c r="B6" s="601" t="s">
        <v>139</v>
      </c>
      <c r="C6" s="601"/>
      <c r="D6" s="601"/>
      <c r="E6" s="601"/>
      <c r="F6" s="601"/>
    </row>
    <row r="7" spans="1:6">
      <c r="A7" s="113"/>
      <c r="B7" s="602"/>
      <c r="C7" s="602"/>
      <c r="D7" s="602"/>
    </row>
    <row r="8" spans="1:6">
      <c r="A8" s="113"/>
      <c r="B8" s="113"/>
      <c r="C8" s="113"/>
      <c r="D8" s="113"/>
    </row>
    <row r="9" spans="1:6" ht="20.25" customHeight="1">
      <c r="A9" s="603" t="s">
        <v>512</v>
      </c>
      <c r="B9" s="603"/>
      <c r="C9" s="603"/>
      <c r="D9" s="603"/>
      <c r="E9" s="603"/>
      <c r="F9" s="603"/>
    </row>
    <row r="10" spans="1:6" ht="18" customHeight="1">
      <c r="A10" s="603"/>
      <c r="B10" s="603"/>
      <c r="C10" s="603"/>
      <c r="D10" s="603"/>
      <c r="E10" s="603"/>
      <c r="F10" s="603"/>
    </row>
    <row r="11" spans="1:6" ht="69.75" customHeight="1">
      <c r="A11" s="603"/>
      <c r="B11" s="603"/>
      <c r="C11" s="603"/>
      <c r="D11" s="603"/>
      <c r="E11" s="603"/>
      <c r="F11" s="603"/>
    </row>
    <row r="12" spans="1:6" ht="31.5" customHeight="1">
      <c r="A12" s="114"/>
      <c r="B12" s="114"/>
      <c r="C12" s="114"/>
      <c r="D12" s="114"/>
    </row>
    <row r="13" spans="1:6" ht="16.5" customHeight="1">
      <c r="A13" s="604" t="s">
        <v>95</v>
      </c>
      <c r="B13" s="608" t="s">
        <v>183</v>
      </c>
      <c r="C13" s="608" t="s">
        <v>184</v>
      </c>
      <c r="D13" s="607" t="s">
        <v>187</v>
      </c>
      <c r="E13" s="607"/>
      <c r="F13" s="607"/>
    </row>
    <row r="14" spans="1:6" ht="24" customHeight="1">
      <c r="A14" s="605"/>
      <c r="B14" s="608"/>
      <c r="C14" s="608"/>
      <c r="D14" s="607"/>
      <c r="E14" s="607"/>
      <c r="F14" s="607"/>
    </row>
    <row r="15" spans="1:6" ht="22.5" customHeight="1">
      <c r="A15" s="606"/>
      <c r="B15" s="608"/>
      <c r="C15" s="608"/>
      <c r="D15" s="141" t="s">
        <v>505</v>
      </c>
      <c r="E15" s="141" t="s">
        <v>506</v>
      </c>
      <c r="F15" s="141" t="s">
        <v>79</v>
      </c>
    </row>
    <row r="16" spans="1:6">
      <c r="A16" s="142">
        <v>1</v>
      </c>
      <c r="B16" s="143">
        <v>2</v>
      </c>
      <c r="C16" s="144">
        <v>3</v>
      </c>
      <c r="D16" s="144">
        <v>4</v>
      </c>
      <c r="E16" s="144">
        <v>5</v>
      </c>
      <c r="F16" s="144">
        <v>6</v>
      </c>
    </row>
    <row r="17" spans="1:7" ht="15.75">
      <c r="A17" s="139" t="s">
        <v>140</v>
      </c>
      <c r="B17" s="115" t="s">
        <v>141</v>
      </c>
      <c r="C17" s="115"/>
      <c r="D17" s="115">
        <f>D19+D21+D23+D25+D27+D29</f>
        <v>8815.2000000000007</v>
      </c>
      <c r="E17" s="115">
        <f>E19+E21+E23+E25+E27+E29</f>
        <v>8300.2000000000007</v>
      </c>
      <c r="F17" s="115">
        <f>F19+F21+F23+F25+F27+F29</f>
        <v>8023</v>
      </c>
    </row>
    <row r="18" spans="1:7" ht="15.75">
      <c r="A18" s="139"/>
      <c r="B18" s="115"/>
      <c r="C18" s="115"/>
      <c r="D18" s="115"/>
      <c r="E18" s="116"/>
      <c r="F18" s="116"/>
    </row>
    <row r="19" spans="1:7" ht="70.5" customHeight="1">
      <c r="A19" s="129" t="s">
        <v>142</v>
      </c>
      <c r="B19" s="130" t="s">
        <v>192</v>
      </c>
      <c r="C19" s="130" t="s">
        <v>194</v>
      </c>
      <c r="D19" s="117">
        <v>6</v>
      </c>
      <c r="E19" s="117">
        <f>'отмена приложения'!H18</f>
        <v>6.3</v>
      </c>
      <c r="F19" s="117">
        <f>'отмена приложения'!I18</f>
        <v>6.5</v>
      </c>
      <c r="G19" s="118"/>
    </row>
    <row r="20" spans="1:7" ht="15.75">
      <c r="A20" s="138"/>
      <c r="B20" s="130"/>
      <c r="C20" s="145"/>
      <c r="D20" s="117"/>
      <c r="E20" s="116"/>
      <c r="F20" s="116"/>
      <c r="G20" s="118"/>
    </row>
    <row r="21" spans="1:7" ht="57.75">
      <c r="A21" s="129" t="s">
        <v>143</v>
      </c>
      <c r="B21" s="130" t="s">
        <v>192</v>
      </c>
      <c r="C21" s="130" t="s">
        <v>204</v>
      </c>
      <c r="D21" s="117">
        <v>6416.4</v>
      </c>
      <c r="E21" s="117">
        <v>6862.9</v>
      </c>
      <c r="F21" s="117">
        <v>6720.3</v>
      </c>
      <c r="G21" s="118"/>
    </row>
    <row r="22" spans="1:7" ht="15.75">
      <c r="A22" s="129"/>
      <c r="B22" s="130"/>
      <c r="C22" s="130"/>
      <c r="D22" s="117"/>
      <c r="E22" s="116"/>
      <c r="F22" s="116"/>
    </row>
    <row r="23" spans="1:7" ht="57.75">
      <c r="A23" s="129" t="s">
        <v>144</v>
      </c>
      <c r="B23" s="130" t="s">
        <v>192</v>
      </c>
      <c r="C23" s="130" t="s">
        <v>218</v>
      </c>
      <c r="D23" s="117">
        <v>291.60000000000002</v>
      </c>
      <c r="E23" s="117">
        <f>'отмена приложения'!H37</f>
        <v>291.60000000000002</v>
      </c>
      <c r="F23" s="117">
        <f>'отмена приложения'!I37</f>
        <v>250.9</v>
      </c>
    </row>
    <row r="24" spans="1:7" ht="15.75">
      <c r="A24" s="129"/>
      <c r="B24" s="130"/>
      <c r="C24" s="130"/>
      <c r="D24" s="117"/>
      <c r="E24" s="116"/>
      <c r="F24" s="116"/>
    </row>
    <row r="25" spans="1:7" ht="36.75" hidden="1" customHeight="1">
      <c r="A25" s="129" t="s">
        <v>145</v>
      </c>
      <c r="B25" s="130" t="s">
        <v>192</v>
      </c>
      <c r="C25" s="130" t="s">
        <v>354</v>
      </c>
      <c r="D25" s="117">
        <v>0</v>
      </c>
      <c r="E25" s="117">
        <v>0</v>
      </c>
      <c r="F25" s="117">
        <v>0</v>
      </c>
    </row>
    <row r="26" spans="1:7" ht="15.75">
      <c r="A26" s="129"/>
      <c r="B26" s="130"/>
      <c r="C26" s="130"/>
      <c r="D26" s="117"/>
      <c r="E26" s="116"/>
      <c r="F26" s="116"/>
    </row>
    <row r="27" spans="1:7" ht="15.75">
      <c r="A27" s="129" t="s">
        <v>146</v>
      </c>
      <c r="B27" s="130" t="s">
        <v>192</v>
      </c>
      <c r="C27" s="130" t="s">
        <v>226</v>
      </c>
      <c r="D27" s="117">
        <v>50</v>
      </c>
      <c r="E27" s="117">
        <f>'отмена приложения'!H45</f>
        <v>50</v>
      </c>
      <c r="F27" s="117">
        <f>'отмена приложения'!I45</f>
        <v>50</v>
      </c>
    </row>
    <row r="28" spans="1:7" ht="15.75">
      <c r="A28" s="129"/>
      <c r="B28" s="130"/>
      <c r="C28" s="130"/>
      <c r="D28" s="117"/>
      <c r="E28" s="116"/>
      <c r="F28" s="116"/>
    </row>
    <row r="29" spans="1:7" ht="15.75">
      <c r="A29" s="129" t="s">
        <v>147</v>
      </c>
      <c r="B29" s="130" t="s">
        <v>192</v>
      </c>
      <c r="C29" s="130" t="s">
        <v>237</v>
      </c>
      <c r="D29" s="117">
        <v>2051.1999999999998</v>
      </c>
      <c r="E29" s="117">
        <v>1089.4000000000001</v>
      </c>
      <c r="F29" s="117">
        <v>995.3</v>
      </c>
    </row>
    <row r="30" spans="1:7" ht="15.75">
      <c r="A30" s="131" t="s">
        <v>148</v>
      </c>
      <c r="B30" s="115" t="s">
        <v>149</v>
      </c>
      <c r="C30" s="115"/>
      <c r="D30" s="119">
        <f>D31</f>
        <v>271.60000000000002</v>
      </c>
      <c r="E30" s="119">
        <f>E31</f>
        <v>285.8</v>
      </c>
      <c r="F30" s="119">
        <f>F31</f>
        <v>0</v>
      </c>
    </row>
    <row r="31" spans="1:7" ht="29.25">
      <c r="A31" s="129" t="s">
        <v>150</v>
      </c>
      <c r="B31" s="130" t="s">
        <v>267</v>
      </c>
      <c r="C31" s="130" t="s">
        <v>194</v>
      </c>
      <c r="D31" s="117">
        <v>271.60000000000002</v>
      </c>
      <c r="E31" s="117">
        <f>'отмена приложения'!H88</f>
        <v>285.8</v>
      </c>
      <c r="F31" s="117">
        <f>'отмена приложения'!I88</f>
        <v>0</v>
      </c>
    </row>
    <row r="32" spans="1:7">
      <c r="A32" s="129"/>
      <c r="B32" s="132"/>
      <c r="C32" s="133"/>
      <c r="D32" s="117"/>
      <c r="E32" s="116"/>
      <c r="F32" s="116"/>
    </row>
    <row r="33" spans="1:6" ht="47.25">
      <c r="A33" s="131" t="s">
        <v>151</v>
      </c>
      <c r="B33" s="115" t="s">
        <v>152</v>
      </c>
      <c r="C33" s="115"/>
      <c r="D33" s="119">
        <f>D34+D35</f>
        <v>456</v>
      </c>
      <c r="E33" s="119" t="e">
        <f>E34+E35</f>
        <v>#REF!</v>
      </c>
      <c r="F33" s="119" t="e">
        <f>F34+F35</f>
        <v>#REF!</v>
      </c>
    </row>
    <row r="34" spans="1:6" ht="15.75">
      <c r="A34" s="134"/>
      <c r="B34" s="130" t="s">
        <v>194</v>
      </c>
      <c r="C34" s="130" t="s">
        <v>272</v>
      </c>
      <c r="D34" s="120">
        <v>108</v>
      </c>
      <c r="E34" s="120" t="e">
        <f>'отмена приложения'!#REF!</f>
        <v>#REF!</v>
      </c>
      <c r="F34" s="120" t="e">
        <f>'отмена приложения'!#REF!</f>
        <v>#REF!</v>
      </c>
    </row>
    <row r="35" spans="1:6" ht="15.75">
      <c r="A35" s="134" t="s">
        <v>153</v>
      </c>
      <c r="B35" s="130" t="s">
        <v>194</v>
      </c>
      <c r="C35" s="130" t="s">
        <v>274</v>
      </c>
      <c r="D35" s="120">
        <v>348</v>
      </c>
      <c r="E35" s="120">
        <f>'отмена приложения'!H99</f>
        <v>330</v>
      </c>
      <c r="F35" s="120">
        <f>'отмена приложения'!I99</f>
        <v>275</v>
      </c>
    </row>
    <row r="36" spans="1:6" ht="15.75">
      <c r="A36" s="135" t="s">
        <v>154</v>
      </c>
      <c r="B36" s="115" t="s">
        <v>155</v>
      </c>
      <c r="C36" s="115"/>
      <c r="D36" s="119">
        <f>D37+D38</f>
        <v>2360.4</v>
      </c>
      <c r="E36" s="119">
        <f>E37+E38</f>
        <v>2800</v>
      </c>
      <c r="F36" s="119">
        <f>F37+F38</f>
        <v>2810</v>
      </c>
    </row>
    <row r="37" spans="1:6" ht="30.75">
      <c r="A37" s="136" t="s">
        <v>156</v>
      </c>
      <c r="B37" s="130" t="s">
        <v>204</v>
      </c>
      <c r="C37" s="130" t="s">
        <v>272</v>
      </c>
      <c r="D37" s="121">
        <v>2265.4</v>
      </c>
      <c r="E37" s="121">
        <v>2745</v>
      </c>
      <c r="F37" s="121">
        <v>2755</v>
      </c>
    </row>
    <row r="38" spans="1:6" ht="32.25" customHeight="1">
      <c r="A38" s="134" t="s">
        <v>157</v>
      </c>
      <c r="B38" s="130" t="s">
        <v>204</v>
      </c>
      <c r="C38" s="130" t="s">
        <v>305</v>
      </c>
      <c r="D38" s="120">
        <v>95</v>
      </c>
      <c r="E38" s="120">
        <v>55</v>
      </c>
      <c r="F38" s="120">
        <v>55</v>
      </c>
    </row>
    <row r="39" spans="1:6" ht="15.75">
      <c r="A39" s="137" t="s">
        <v>158</v>
      </c>
      <c r="B39" s="115" t="s">
        <v>159</v>
      </c>
      <c r="C39" s="115"/>
      <c r="D39" s="119">
        <f>D40+D41+D42</f>
        <v>17487</v>
      </c>
      <c r="E39" s="119">
        <f>E40+E41+E42</f>
        <v>7689.9</v>
      </c>
      <c r="F39" s="119">
        <f>F40+F41+F42</f>
        <v>5267.4</v>
      </c>
    </row>
    <row r="40" spans="1:6" ht="15.75">
      <c r="A40" s="125" t="s">
        <v>160</v>
      </c>
      <c r="B40" s="130" t="s">
        <v>319</v>
      </c>
      <c r="C40" s="130" t="s">
        <v>192</v>
      </c>
      <c r="D40" s="120">
        <v>1475</v>
      </c>
      <c r="E40" s="120">
        <v>3788</v>
      </c>
      <c r="F40" s="120">
        <v>1537.7</v>
      </c>
    </row>
    <row r="41" spans="1:6" ht="15.75">
      <c r="A41" s="125" t="s">
        <v>161</v>
      </c>
      <c r="B41" s="130" t="s">
        <v>319</v>
      </c>
      <c r="C41" s="130" t="s">
        <v>267</v>
      </c>
      <c r="D41" s="120">
        <v>690</v>
      </c>
      <c r="E41" s="120">
        <f>'отмена приложения'!H160</f>
        <v>393.3</v>
      </c>
      <c r="F41" s="120">
        <f>'отмена приложения'!I160</f>
        <v>550</v>
      </c>
    </row>
    <row r="42" spans="1:6" ht="15.75">
      <c r="A42" s="125" t="s">
        <v>162</v>
      </c>
      <c r="B42" s="130" t="s">
        <v>319</v>
      </c>
      <c r="C42" s="130" t="s">
        <v>194</v>
      </c>
      <c r="D42" s="120">
        <v>15322</v>
      </c>
      <c r="E42" s="120">
        <v>3508.6</v>
      </c>
      <c r="F42" s="120">
        <v>3179.7</v>
      </c>
    </row>
    <row r="43" spans="1:6">
      <c r="A43" s="122" t="s">
        <v>163</v>
      </c>
      <c r="B43" s="123" t="s">
        <v>164</v>
      </c>
      <c r="C43" s="126"/>
      <c r="D43" s="124">
        <f>D44</f>
        <v>50</v>
      </c>
      <c r="E43" s="124" t="e">
        <f>E44</f>
        <v>#REF!</v>
      </c>
      <c r="F43" s="124" t="e">
        <f>F44</f>
        <v>#REF!</v>
      </c>
    </row>
    <row r="44" spans="1:6">
      <c r="A44" s="125" t="s">
        <v>165</v>
      </c>
      <c r="B44" s="126" t="s">
        <v>354</v>
      </c>
      <c r="C44" s="126" t="s">
        <v>354</v>
      </c>
      <c r="D44" s="120">
        <v>50</v>
      </c>
      <c r="E44" s="120" t="e">
        <f>'отмена приложения'!#REF!</f>
        <v>#REF!</v>
      </c>
      <c r="F44" s="120" t="e">
        <f>'отмена приложения'!#REF!</f>
        <v>#REF!</v>
      </c>
    </row>
    <row r="45" spans="1:6" ht="15.75">
      <c r="A45" s="131" t="s">
        <v>166</v>
      </c>
      <c r="B45" s="115" t="s">
        <v>167</v>
      </c>
      <c r="C45" s="115"/>
      <c r="D45" s="119">
        <v>4923.8</v>
      </c>
      <c r="E45" s="119">
        <f>E46</f>
        <v>6273.9</v>
      </c>
      <c r="F45" s="119">
        <f>F46</f>
        <v>97.231435624820151</v>
      </c>
    </row>
    <row r="46" spans="1:6">
      <c r="A46" s="138" t="s">
        <v>168</v>
      </c>
      <c r="B46" s="126" t="s">
        <v>359</v>
      </c>
      <c r="C46" s="126" t="s">
        <v>192</v>
      </c>
      <c r="D46" s="120">
        <f>4210+200+783.1+33.6</f>
        <v>5226.7000000000007</v>
      </c>
      <c r="E46" s="120">
        <f>'отмена приложения'!H227</f>
        <v>6273.9</v>
      </c>
      <c r="F46" s="120">
        <f>'отмена приложения'!I227</f>
        <v>97.231435624820151</v>
      </c>
    </row>
    <row r="47" spans="1:6" ht="15.75">
      <c r="A47" s="139" t="s">
        <v>169</v>
      </c>
      <c r="B47" s="115" t="s">
        <v>170</v>
      </c>
      <c r="C47" s="115"/>
      <c r="D47" s="119">
        <f>D48+D49</f>
        <v>2508.6</v>
      </c>
      <c r="E47" s="119" t="e">
        <f>E48+E49</f>
        <v>#REF!</v>
      </c>
      <c r="F47" s="119" t="e">
        <f>F48+F49</f>
        <v>#REF!</v>
      </c>
    </row>
    <row r="48" spans="1:6">
      <c r="A48" s="138" t="s">
        <v>171</v>
      </c>
      <c r="B48" s="126" t="s">
        <v>274</v>
      </c>
      <c r="C48" s="126" t="s">
        <v>192</v>
      </c>
      <c r="D48" s="120">
        <v>2508.6</v>
      </c>
      <c r="E48" s="120">
        <f>'отмена приложения'!H244</f>
        <v>2677.5</v>
      </c>
      <c r="F48" s="120">
        <f>'отмена приложения'!I244</f>
        <v>2784.6</v>
      </c>
    </row>
    <row r="49" spans="1:6">
      <c r="A49" s="138" t="s">
        <v>172</v>
      </c>
      <c r="B49" s="126" t="s">
        <v>274</v>
      </c>
      <c r="C49" s="126" t="s">
        <v>194</v>
      </c>
      <c r="D49" s="120">
        <v>0</v>
      </c>
      <c r="E49" s="120" t="e">
        <f>'отмена приложения'!#REF!</f>
        <v>#REF!</v>
      </c>
      <c r="F49" s="120" t="e">
        <f>'отмена приложения'!#REF!</f>
        <v>#REF!</v>
      </c>
    </row>
    <row r="50" spans="1:6" ht="15.75">
      <c r="A50" s="139" t="s">
        <v>173</v>
      </c>
      <c r="B50" s="115" t="s">
        <v>174</v>
      </c>
      <c r="C50" s="115"/>
      <c r="D50" s="119">
        <f>D51</f>
        <v>703.3</v>
      </c>
      <c r="E50" s="119">
        <f>E51</f>
        <v>697</v>
      </c>
      <c r="F50" s="119">
        <f>F51</f>
        <v>725</v>
      </c>
    </row>
    <row r="51" spans="1:6">
      <c r="A51" s="138" t="s">
        <v>173</v>
      </c>
      <c r="B51" s="126" t="s">
        <v>226</v>
      </c>
      <c r="C51" s="126" t="s">
        <v>192</v>
      </c>
      <c r="D51" s="120">
        <v>703.3</v>
      </c>
      <c r="E51" s="120">
        <f>'отмена приложения'!H253</f>
        <v>697</v>
      </c>
      <c r="F51" s="120">
        <f>'отмена приложения'!I253</f>
        <v>725</v>
      </c>
    </row>
    <row r="52" spans="1:6">
      <c r="A52" s="138"/>
      <c r="B52" s="126"/>
      <c r="C52" s="126"/>
      <c r="D52" s="120"/>
      <c r="E52" s="116"/>
      <c r="F52" s="116"/>
    </row>
    <row r="53" spans="1:6" ht="18">
      <c r="A53" s="598" t="s">
        <v>523</v>
      </c>
      <c r="B53" s="598"/>
      <c r="C53" s="598"/>
      <c r="D53" s="128">
        <f>D50+D47+D45+D39+D36+D33+D30+D17+D43</f>
        <v>37575.9</v>
      </c>
      <c r="E53" s="128" t="e">
        <f>E50+E47+E45+E39+E36+E33+E30+E17+E43</f>
        <v>#REF!</v>
      </c>
      <c r="F53" s="128" t="e">
        <f>F50+F47+F45+F39+F36+F33+F30+F17+F43</f>
        <v>#REF!</v>
      </c>
    </row>
    <row r="54" spans="1:6">
      <c r="A54" s="599" t="s">
        <v>522</v>
      </c>
      <c r="B54" s="599"/>
      <c r="C54" s="599"/>
      <c r="D54" s="140">
        <v>0</v>
      </c>
      <c r="E54" s="127" t="e">
        <f>(E53-E31-3.5)*2.5%</f>
        <v>#REF!</v>
      </c>
      <c r="F54" s="127" t="e">
        <f>(F53-F31-3.5)*5%</f>
        <v>#REF!</v>
      </c>
    </row>
    <row r="55" spans="1:6" ht="18">
      <c r="A55" s="598" t="s">
        <v>175</v>
      </c>
      <c r="B55" s="598"/>
      <c r="C55" s="598"/>
      <c r="D55" s="128">
        <f>D53+D54</f>
        <v>37575.9</v>
      </c>
      <c r="E55" s="128" t="e">
        <f>E53+E54</f>
        <v>#REF!</v>
      </c>
      <c r="F55" s="128" t="e">
        <f>F53+F54</f>
        <v>#REF!</v>
      </c>
    </row>
  </sheetData>
  <mergeCells count="15"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  <mergeCell ref="A55:C55"/>
    <mergeCell ref="A54:C54"/>
    <mergeCell ref="B2:F2"/>
    <mergeCell ref="B3:F3"/>
    <mergeCell ref="B6:F6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workbookViewId="0">
      <selection activeCell="A10" sqref="A10:F10"/>
    </sheetView>
  </sheetViews>
  <sheetFormatPr defaultColWidth="9.140625" defaultRowHeight="15"/>
  <cols>
    <col min="1" max="1" width="56" style="147" customWidth="1"/>
    <col min="2" max="2" width="8.7109375" style="147" customWidth="1"/>
    <col min="3" max="3" width="6.85546875" style="147" customWidth="1"/>
    <col min="4" max="4" width="11.28515625" style="147" customWidth="1"/>
    <col min="5" max="5" width="12.7109375" style="147" customWidth="1"/>
    <col min="6" max="6" width="13" style="147" customWidth="1"/>
    <col min="7" max="7" width="10.42578125" style="147" hidden="1" customWidth="1"/>
    <col min="8" max="8" width="4" style="147" hidden="1" customWidth="1"/>
    <col min="9" max="9" width="3" style="147" hidden="1" customWidth="1"/>
    <col min="10" max="16384" width="9.140625" style="147"/>
  </cols>
  <sheetData>
    <row r="1" spans="1:9" ht="18.75">
      <c r="A1" s="146"/>
      <c r="D1" s="609" t="s">
        <v>578</v>
      </c>
      <c r="E1" s="609"/>
      <c r="F1" s="609"/>
      <c r="G1" s="277"/>
      <c r="H1" s="146"/>
    </row>
    <row r="2" spans="1:9" ht="18.75">
      <c r="A2" s="316"/>
      <c r="D2" s="579"/>
      <c r="E2" s="579"/>
      <c r="F2" s="278"/>
      <c r="G2" s="278"/>
    </row>
    <row r="3" spans="1:9" ht="18.75">
      <c r="A3" s="146"/>
      <c r="D3" s="48"/>
      <c r="E3" s="577" t="s">
        <v>666</v>
      </c>
      <c r="F3" s="577"/>
      <c r="G3" s="578" t="s">
        <v>583</v>
      </c>
      <c r="H3" s="578"/>
      <c r="I3" s="578"/>
    </row>
    <row r="4" spans="1:9" ht="28.5" customHeight="1">
      <c r="A4" s="146"/>
      <c r="C4" s="634" t="s">
        <v>871</v>
      </c>
      <c r="D4" s="635"/>
      <c r="E4" s="635"/>
      <c r="F4" s="635"/>
      <c r="G4" s="635"/>
      <c r="H4" s="635"/>
      <c r="I4" s="635"/>
    </row>
    <row r="5" spans="1:9" ht="18.75">
      <c r="A5" s="146"/>
      <c r="B5" s="566" t="s">
        <v>585</v>
      </c>
      <c r="C5" s="635"/>
      <c r="D5" s="635"/>
      <c r="E5" s="635"/>
      <c r="F5" s="635"/>
      <c r="G5" s="635"/>
      <c r="H5" s="635"/>
      <c r="I5" s="635"/>
    </row>
    <row r="6" spans="1:9">
      <c r="D6" s="566" t="s">
        <v>661</v>
      </c>
      <c r="E6" s="591"/>
      <c r="F6" s="591"/>
      <c r="G6" s="591"/>
      <c r="H6" s="591"/>
      <c r="I6" s="591"/>
    </row>
    <row r="9" spans="1:9" ht="0.75" customHeight="1">
      <c r="A9" s="610"/>
      <c r="B9" s="610"/>
      <c r="C9" s="610"/>
      <c r="D9" s="610"/>
      <c r="E9" s="610"/>
      <c r="F9" s="610"/>
    </row>
    <row r="10" spans="1:9" ht="55.5" customHeight="1">
      <c r="A10" s="610" t="s">
        <v>669</v>
      </c>
      <c r="B10" s="610"/>
      <c r="C10" s="610"/>
      <c r="D10" s="610"/>
      <c r="E10" s="610"/>
      <c r="F10" s="610"/>
    </row>
    <row r="11" spans="1:9" ht="18.75">
      <c r="A11" s="148"/>
      <c r="B11" s="148"/>
      <c r="C11" s="148"/>
      <c r="D11" s="148"/>
      <c r="E11" s="149"/>
      <c r="F11" s="149"/>
    </row>
    <row r="12" spans="1:9" ht="15.75">
      <c r="A12" s="630" t="s">
        <v>95</v>
      </c>
      <c r="B12" s="633" t="s">
        <v>96</v>
      </c>
      <c r="C12" s="633"/>
      <c r="D12" s="616" t="s">
        <v>655</v>
      </c>
      <c r="E12" s="619" t="s">
        <v>651</v>
      </c>
      <c r="F12" s="615" t="s">
        <v>652</v>
      </c>
    </row>
    <row r="13" spans="1:9" ht="15" customHeight="1">
      <c r="A13" s="631"/>
      <c r="B13" s="623" t="s">
        <v>97</v>
      </c>
      <c r="C13" s="625" t="s">
        <v>98</v>
      </c>
      <c r="D13" s="617"/>
      <c r="E13" s="620"/>
      <c r="F13" s="615"/>
    </row>
    <row r="14" spans="1:9" ht="15" customHeight="1">
      <c r="A14" s="632"/>
      <c r="B14" s="624"/>
      <c r="C14" s="625"/>
      <c r="D14" s="618"/>
      <c r="E14" s="621"/>
      <c r="F14" s="615"/>
    </row>
    <row r="15" spans="1:9" ht="15.75">
      <c r="A15" s="291" t="s">
        <v>140</v>
      </c>
      <c r="B15" s="150" t="s">
        <v>141</v>
      </c>
      <c r="C15" s="150"/>
      <c r="D15" s="257">
        <f>D17+D18+D21+D16+D20</f>
        <v>9576.3000000000011</v>
      </c>
      <c r="E15" s="257">
        <f>E16+E17+E18+E20+E21</f>
        <v>8554.5</v>
      </c>
      <c r="F15" s="260">
        <f>E15/D15*100</f>
        <v>89.329908210895638</v>
      </c>
    </row>
    <row r="16" spans="1:9" ht="47.25">
      <c r="A16" s="70" t="s">
        <v>143</v>
      </c>
      <c r="B16" s="150"/>
      <c r="C16" s="319" t="s">
        <v>32</v>
      </c>
      <c r="D16" s="260">
        <v>7</v>
      </c>
      <c r="E16" s="260">
        <v>6.2</v>
      </c>
      <c r="F16" s="260">
        <f>E16/D16*100</f>
        <v>88.571428571428584</v>
      </c>
      <c r="G16" s="152"/>
      <c r="H16" s="152"/>
      <c r="I16" s="152"/>
    </row>
    <row r="17" spans="1:10" ht="44.25" customHeight="1">
      <c r="A17" s="292" t="s">
        <v>203</v>
      </c>
      <c r="B17" s="261"/>
      <c r="C17" s="455" t="s">
        <v>31</v>
      </c>
      <c r="D17" s="456">
        <v>7921.3</v>
      </c>
      <c r="E17" s="374">
        <v>7240.5</v>
      </c>
      <c r="F17" s="260">
        <f>E17/D17*100</f>
        <v>91.405451125446575</v>
      </c>
      <c r="G17" s="51"/>
      <c r="H17" s="51"/>
      <c r="I17" s="51"/>
    </row>
    <row r="18" spans="1:10" ht="15" customHeight="1">
      <c r="A18" s="626" t="s">
        <v>217</v>
      </c>
      <c r="B18" s="628"/>
      <c r="C18" s="628" t="s">
        <v>34</v>
      </c>
      <c r="D18" s="611">
        <v>218.6</v>
      </c>
      <c r="E18" s="611">
        <v>218.6</v>
      </c>
      <c r="F18" s="613">
        <f>E18/D18*100</f>
        <v>100</v>
      </c>
      <c r="G18" s="152"/>
      <c r="H18" s="152"/>
      <c r="I18" s="152"/>
    </row>
    <row r="19" spans="1:10">
      <c r="A19" s="627"/>
      <c r="B19" s="629"/>
      <c r="C19" s="629"/>
      <c r="D19" s="612"/>
      <c r="E19" s="612"/>
      <c r="F19" s="614"/>
      <c r="G19" s="152"/>
      <c r="H19" s="152"/>
      <c r="I19" s="152"/>
    </row>
    <row r="20" spans="1:10" ht="15" customHeight="1">
      <c r="A20" s="454" t="s">
        <v>146</v>
      </c>
      <c r="B20" s="455"/>
      <c r="C20" s="455" t="s">
        <v>36</v>
      </c>
      <c r="D20" s="456">
        <v>50</v>
      </c>
      <c r="E20" s="373">
        <v>0</v>
      </c>
      <c r="F20" s="456">
        <f>E20/D20*100</f>
        <v>0</v>
      </c>
      <c r="G20" s="152"/>
      <c r="H20" s="152"/>
      <c r="I20" s="152"/>
    </row>
    <row r="21" spans="1:10">
      <c r="A21" s="454" t="s">
        <v>147</v>
      </c>
      <c r="B21" s="262"/>
      <c r="C21" s="455" t="s">
        <v>532</v>
      </c>
      <c r="D21" s="456">
        <v>1379.4</v>
      </c>
      <c r="E21" s="374">
        <v>1089.2</v>
      </c>
      <c r="F21" s="374">
        <f>E21/D21*100</f>
        <v>78.961867478613897</v>
      </c>
      <c r="G21" s="152"/>
      <c r="H21" s="152"/>
      <c r="I21" s="152"/>
      <c r="J21" s="258"/>
    </row>
    <row r="22" spans="1:10" ht="15.75">
      <c r="A22" s="293" t="s">
        <v>148</v>
      </c>
      <c r="B22" s="263" t="s">
        <v>149</v>
      </c>
      <c r="C22" s="261"/>
      <c r="D22" s="264">
        <f>D23</f>
        <v>299.60000000000002</v>
      </c>
      <c r="E22" s="264">
        <f>E23</f>
        <v>299.60000000000002</v>
      </c>
      <c r="F22" s="374">
        <f>E22/D22*100</f>
        <v>100</v>
      </c>
      <c r="G22" s="152"/>
      <c r="H22" s="152"/>
      <c r="I22" s="152"/>
    </row>
    <row r="23" spans="1:10" ht="15.75">
      <c r="A23" s="454" t="s">
        <v>150</v>
      </c>
      <c r="B23" s="263"/>
      <c r="C23" s="455" t="s">
        <v>38</v>
      </c>
      <c r="D23" s="456">
        <v>299.60000000000002</v>
      </c>
      <c r="E23" s="374">
        <v>299.60000000000002</v>
      </c>
      <c r="F23" s="374">
        <f>E23/D23*100</f>
        <v>100</v>
      </c>
      <c r="G23" s="152"/>
      <c r="H23" s="152"/>
      <c r="I23" s="152"/>
    </row>
    <row r="24" spans="1:10" ht="31.5">
      <c r="A24" s="294" t="s">
        <v>151</v>
      </c>
      <c r="B24" s="263" t="s">
        <v>152</v>
      </c>
      <c r="C24" s="265"/>
      <c r="D24" s="264">
        <f>D25+D26</f>
        <v>311.2</v>
      </c>
      <c r="E24" s="264">
        <f>E25+E26</f>
        <v>310.09999999999997</v>
      </c>
      <c r="F24" s="374">
        <f t="shared" ref="F24:F43" si="0">E24/D24*100</f>
        <v>99.646529562981996</v>
      </c>
      <c r="G24" s="152"/>
      <c r="H24" s="152"/>
      <c r="I24" s="152"/>
    </row>
    <row r="25" spans="1:10" ht="45">
      <c r="A25" s="292" t="s">
        <v>99</v>
      </c>
      <c r="B25" s="261"/>
      <c r="C25" s="455" t="s">
        <v>537</v>
      </c>
      <c r="D25" s="456">
        <v>27.5</v>
      </c>
      <c r="E25" s="374">
        <v>26.4</v>
      </c>
      <c r="F25" s="374">
        <f t="shared" si="0"/>
        <v>96</v>
      </c>
      <c r="G25" s="152"/>
      <c r="H25" s="152"/>
      <c r="I25" s="152"/>
    </row>
    <row r="26" spans="1:10">
      <c r="A26" s="292" t="s">
        <v>153</v>
      </c>
      <c r="B26" s="261"/>
      <c r="C26" s="455" t="s">
        <v>537</v>
      </c>
      <c r="D26" s="456">
        <v>283.7</v>
      </c>
      <c r="E26" s="374">
        <v>283.7</v>
      </c>
      <c r="F26" s="374">
        <f t="shared" si="0"/>
        <v>100</v>
      </c>
      <c r="G26" s="152"/>
      <c r="H26" s="152"/>
      <c r="I26" s="152"/>
    </row>
    <row r="27" spans="1:10" ht="15.75">
      <c r="A27" s="294" t="s">
        <v>100</v>
      </c>
      <c r="B27" s="304" t="s">
        <v>155</v>
      </c>
      <c r="C27" s="455"/>
      <c r="D27" s="264">
        <f>D28+D29</f>
        <v>5390.7</v>
      </c>
      <c r="E27" s="264">
        <f>E28+E29</f>
        <v>5271.6</v>
      </c>
      <c r="F27" s="374">
        <f t="shared" si="0"/>
        <v>97.790639434581792</v>
      </c>
      <c r="G27" s="152"/>
      <c r="H27" s="152"/>
      <c r="I27" s="152"/>
    </row>
    <row r="28" spans="1:10">
      <c r="A28" s="292" t="s">
        <v>101</v>
      </c>
      <c r="B28" s="299"/>
      <c r="C28" s="455" t="s">
        <v>2</v>
      </c>
      <c r="D28" s="456">
        <v>5189.2</v>
      </c>
      <c r="E28" s="374">
        <v>5135</v>
      </c>
      <c r="F28" s="374">
        <f t="shared" si="0"/>
        <v>98.955523009327067</v>
      </c>
      <c r="G28" s="152"/>
      <c r="H28" s="152"/>
      <c r="I28" s="152"/>
    </row>
    <row r="29" spans="1:10">
      <c r="A29" s="292" t="s">
        <v>157</v>
      </c>
      <c r="B29" s="299"/>
      <c r="C29" s="455" t="s">
        <v>533</v>
      </c>
      <c r="D29" s="456">
        <v>201.5</v>
      </c>
      <c r="E29" s="374">
        <v>136.6</v>
      </c>
      <c r="F29" s="374">
        <f t="shared" si="0"/>
        <v>67.791563275434243</v>
      </c>
      <c r="G29" s="152"/>
      <c r="H29" s="152"/>
      <c r="I29" s="152"/>
    </row>
    <row r="30" spans="1:10" ht="15.75">
      <c r="A30" s="296" t="s">
        <v>158</v>
      </c>
      <c r="B30" s="304" t="s">
        <v>159</v>
      </c>
      <c r="C30" s="265"/>
      <c r="D30" s="264">
        <f>D31+D32+D33</f>
        <v>15593.7</v>
      </c>
      <c r="E30" s="264">
        <f>E31+E32+E33</f>
        <v>14367.3</v>
      </c>
      <c r="F30" s="374">
        <f t="shared" si="0"/>
        <v>92.135285403720729</v>
      </c>
      <c r="G30" s="152"/>
      <c r="H30" s="152"/>
      <c r="I30" s="152"/>
    </row>
    <row r="31" spans="1:10">
      <c r="A31" s="297" t="s">
        <v>160</v>
      </c>
      <c r="B31" s="305"/>
      <c r="C31" s="455" t="s">
        <v>8</v>
      </c>
      <c r="D31" s="456">
        <v>681.4</v>
      </c>
      <c r="E31" s="374">
        <v>597.1</v>
      </c>
      <c r="F31" s="374">
        <f t="shared" si="0"/>
        <v>87.628412092750224</v>
      </c>
      <c r="G31" s="152"/>
      <c r="H31" s="152"/>
      <c r="I31" s="152"/>
    </row>
    <row r="32" spans="1:10">
      <c r="A32" s="297" t="s">
        <v>161</v>
      </c>
      <c r="B32" s="305"/>
      <c r="C32" s="455" t="s">
        <v>7</v>
      </c>
      <c r="D32" s="456">
        <v>6804.2</v>
      </c>
      <c r="E32" s="374">
        <v>6788.5</v>
      </c>
      <c r="F32" s="374">
        <f t="shared" si="0"/>
        <v>99.769260162840595</v>
      </c>
      <c r="G32" s="152"/>
      <c r="H32" s="152"/>
      <c r="I32" s="152"/>
    </row>
    <row r="33" spans="1:9">
      <c r="A33" s="297" t="s">
        <v>162</v>
      </c>
      <c r="B33" s="305"/>
      <c r="C33" s="455" t="s">
        <v>14</v>
      </c>
      <c r="D33" s="456">
        <v>8108.1</v>
      </c>
      <c r="E33" s="374">
        <v>6981.7</v>
      </c>
      <c r="F33" s="374">
        <f t="shared" si="0"/>
        <v>86.107719441052765</v>
      </c>
      <c r="G33" s="152"/>
      <c r="H33" s="152"/>
      <c r="I33" s="152"/>
    </row>
    <row r="34" spans="1:9" ht="15.75">
      <c r="A34" s="295" t="s">
        <v>163</v>
      </c>
      <c r="B34" s="304" t="s">
        <v>164</v>
      </c>
      <c r="C34" s="455"/>
      <c r="D34" s="266">
        <f>D35</f>
        <v>100</v>
      </c>
      <c r="E34" s="266">
        <f>E35</f>
        <v>100</v>
      </c>
      <c r="F34" s="374">
        <f t="shared" si="0"/>
        <v>100</v>
      </c>
      <c r="G34" s="152"/>
      <c r="H34" s="152"/>
      <c r="I34" s="152"/>
    </row>
    <row r="35" spans="1:9">
      <c r="A35" s="292" t="s">
        <v>165</v>
      </c>
      <c r="B35" s="261"/>
      <c r="C35" s="455" t="s">
        <v>29</v>
      </c>
      <c r="D35" s="456">
        <v>100</v>
      </c>
      <c r="E35" s="374">
        <v>100</v>
      </c>
      <c r="F35" s="374">
        <f t="shared" si="0"/>
        <v>100</v>
      </c>
      <c r="G35" s="152"/>
      <c r="H35" s="152"/>
      <c r="I35" s="152"/>
    </row>
    <row r="36" spans="1:9" ht="15.75">
      <c r="A36" s="294" t="s">
        <v>102</v>
      </c>
      <c r="B36" s="263" t="s">
        <v>167</v>
      </c>
      <c r="C36" s="265"/>
      <c r="D36" s="264">
        <f>D37</f>
        <v>6602.7</v>
      </c>
      <c r="E36" s="264">
        <f>E37</f>
        <v>6419.9</v>
      </c>
      <c r="F36" s="374">
        <f t="shared" si="0"/>
        <v>97.231435624820151</v>
      </c>
      <c r="G36" s="152"/>
      <c r="H36" s="152"/>
      <c r="I36" s="152"/>
    </row>
    <row r="37" spans="1:9" ht="15.75">
      <c r="A37" s="297" t="s">
        <v>168</v>
      </c>
      <c r="B37" s="267"/>
      <c r="C37" s="455" t="s">
        <v>13</v>
      </c>
      <c r="D37" s="456">
        <v>6602.7</v>
      </c>
      <c r="E37" s="374">
        <v>6419.9</v>
      </c>
      <c r="F37" s="374">
        <f t="shared" si="0"/>
        <v>97.231435624820151</v>
      </c>
      <c r="G37" s="152"/>
      <c r="H37" s="152"/>
      <c r="I37" s="152"/>
    </row>
    <row r="38" spans="1:9" ht="15.75">
      <c r="A38" s="296" t="s">
        <v>103</v>
      </c>
      <c r="B38" s="263" t="s">
        <v>170</v>
      </c>
      <c r="C38" s="455"/>
      <c r="D38" s="264">
        <f>D39</f>
        <v>2609</v>
      </c>
      <c r="E38" s="264">
        <f>E39</f>
        <v>2609</v>
      </c>
      <c r="F38" s="374">
        <f t="shared" si="0"/>
        <v>100</v>
      </c>
      <c r="G38" s="152"/>
      <c r="H38" s="152"/>
      <c r="I38" s="152"/>
    </row>
    <row r="39" spans="1:9" ht="15.75">
      <c r="A39" s="298" t="s">
        <v>104</v>
      </c>
      <c r="B39" s="263"/>
      <c r="C39" s="455" t="s">
        <v>20</v>
      </c>
      <c r="D39" s="456">
        <v>2609</v>
      </c>
      <c r="E39" s="374">
        <v>2609</v>
      </c>
      <c r="F39" s="374">
        <f t="shared" si="0"/>
        <v>100</v>
      </c>
      <c r="G39" s="152"/>
      <c r="H39" s="152"/>
      <c r="I39" s="152"/>
    </row>
    <row r="40" spans="1:9" ht="15.75">
      <c r="A40" s="296" t="s">
        <v>173</v>
      </c>
      <c r="B40" s="263" t="s">
        <v>174</v>
      </c>
      <c r="C40" s="455"/>
      <c r="D40" s="266">
        <f>D41</f>
        <v>746</v>
      </c>
      <c r="E40" s="266">
        <f>E41</f>
        <v>746</v>
      </c>
      <c r="F40" s="374">
        <f t="shared" si="0"/>
        <v>100</v>
      </c>
      <c r="G40" s="152"/>
      <c r="H40" s="152"/>
      <c r="I40" s="152"/>
    </row>
    <row r="41" spans="1:9" ht="15.75">
      <c r="A41" s="298" t="s">
        <v>173</v>
      </c>
      <c r="B41" s="263"/>
      <c r="C41" s="375" t="s">
        <v>16</v>
      </c>
      <c r="D41" s="374">
        <v>746</v>
      </c>
      <c r="E41" s="374">
        <v>746</v>
      </c>
      <c r="F41" s="374">
        <f t="shared" si="0"/>
        <v>100</v>
      </c>
      <c r="G41" s="152"/>
      <c r="H41" s="152"/>
      <c r="I41" s="152"/>
    </row>
    <row r="42" spans="1:9" ht="15.75">
      <c r="A42" s="296"/>
      <c r="B42" s="263"/>
      <c r="C42" s="265"/>
      <c r="D42" s="266">
        <f>D15+D22+D24+D27+D30+D34+D36+D38+D40</f>
        <v>41229.200000000004</v>
      </c>
      <c r="E42" s="266">
        <f>E40+E38+E36+E30+E34+E27+E24+E22+E15</f>
        <v>38677.999999999993</v>
      </c>
      <c r="F42" s="374">
        <f t="shared" si="0"/>
        <v>93.812152552074707</v>
      </c>
      <c r="G42" s="152"/>
      <c r="H42" s="152"/>
      <c r="I42" s="152"/>
    </row>
    <row r="43" spans="1:9" ht="18.75">
      <c r="A43" s="622" t="s">
        <v>105</v>
      </c>
      <c r="B43" s="622"/>
      <c r="C43" s="622"/>
      <c r="D43" s="268">
        <f>D42</f>
        <v>41229.200000000004</v>
      </c>
      <c r="E43" s="268">
        <f t="shared" ref="E43:I43" si="1">E38+E36+E30+E27+E24+E22+E15+E40+E34</f>
        <v>38677.999999999993</v>
      </c>
      <c r="F43" s="374">
        <f t="shared" si="0"/>
        <v>93.812152552074707</v>
      </c>
      <c r="G43" s="268">
        <f t="shared" si="1"/>
        <v>0</v>
      </c>
      <c r="H43" s="268">
        <f t="shared" si="1"/>
        <v>0</v>
      </c>
      <c r="I43" s="268">
        <f t="shared" si="1"/>
        <v>0</v>
      </c>
    </row>
    <row r="44" spans="1:9">
      <c r="D44" s="258"/>
      <c r="E44" s="258"/>
      <c r="F44" s="258"/>
    </row>
    <row r="45" spans="1:9">
      <c r="E45" s="258"/>
    </row>
    <row r="46" spans="1:9">
      <c r="E46" s="259"/>
      <c r="F46" s="259"/>
    </row>
  </sheetData>
  <mergeCells count="23">
    <mergeCell ref="G3:I3"/>
    <mergeCell ref="D6:I6"/>
    <mergeCell ref="A43:C43"/>
    <mergeCell ref="B13:B14"/>
    <mergeCell ref="C13:C14"/>
    <mergeCell ref="A18:A19"/>
    <mergeCell ref="B18:B19"/>
    <mergeCell ref="C18:C19"/>
    <mergeCell ref="A12:A14"/>
    <mergeCell ref="B12:C12"/>
    <mergeCell ref="C4:I4"/>
    <mergeCell ref="B5:I5"/>
    <mergeCell ref="D2:E2"/>
    <mergeCell ref="D1:F1"/>
    <mergeCell ref="E3:F3"/>
    <mergeCell ref="A9:F9"/>
    <mergeCell ref="E18:E19"/>
    <mergeCell ref="F18:F19"/>
    <mergeCell ref="D18:D19"/>
    <mergeCell ref="F12:F14"/>
    <mergeCell ref="D12:D14"/>
    <mergeCell ref="E12:E14"/>
    <mergeCell ref="A10:F10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7"/>
  <sheetViews>
    <sheetView zoomScale="180" zoomScaleNormal="180" workbookViewId="0">
      <selection activeCell="A8" sqref="A8:G10"/>
    </sheetView>
  </sheetViews>
  <sheetFormatPr defaultColWidth="9.85546875" defaultRowHeight="15.75"/>
  <cols>
    <col min="1" max="1" width="49.28515625" style="49" customWidth="1"/>
    <col min="2" max="2" width="5.7109375" style="49" customWidth="1"/>
    <col min="3" max="3" width="5.85546875" style="313" customWidth="1"/>
    <col min="4" max="4" width="6.5703125" style="313" customWidth="1"/>
    <col min="5" max="5" width="15.42578125" style="310" customWidth="1"/>
    <col min="6" max="6" width="10.5703125" style="310" customWidth="1"/>
    <col min="7" max="7" width="11.28515625" style="310" customWidth="1"/>
    <col min="8" max="8" width="12.85546875" style="310" customWidth="1"/>
    <col min="9" max="9" width="10.7109375" style="310" customWidth="1"/>
    <col min="10" max="10" width="13.42578125" style="51" customWidth="1"/>
    <col min="11" max="251" width="8.85546875" style="51" customWidth="1"/>
    <col min="252" max="252" width="62.140625" style="51" customWidth="1"/>
    <col min="253" max="254" width="8.85546875" style="51" customWidth="1"/>
    <col min="255" max="255" width="8.28515625" style="51" customWidth="1"/>
    <col min="256" max="256" width="15.28515625" style="51" customWidth="1"/>
    <col min="257" max="16384" width="9.85546875" style="51"/>
  </cols>
  <sheetData>
    <row r="1" spans="1:9">
      <c r="C1" s="636" t="s">
        <v>176</v>
      </c>
      <c r="D1" s="636"/>
      <c r="E1" s="636"/>
      <c r="F1" s="636"/>
      <c r="G1" s="636"/>
      <c r="H1" s="636"/>
      <c r="I1" s="636"/>
    </row>
    <row r="2" spans="1:9" ht="21" customHeight="1">
      <c r="A2" s="317"/>
      <c r="C2" s="638"/>
      <c r="D2" s="638"/>
      <c r="E2" s="639" t="s">
        <v>666</v>
      </c>
      <c r="F2" s="639"/>
      <c r="G2" s="639"/>
      <c r="H2" s="639"/>
      <c r="I2" s="639"/>
    </row>
    <row r="3" spans="1:9">
      <c r="C3" s="636" t="s">
        <v>872</v>
      </c>
      <c r="D3" s="636"/>
      <c r="E3" s="636"/>
      <c r="F3" s="636"/>
      <c r="G3" s="636"/>
      <c r="H3" s="636"/>
      <c r="I3" s="636"/>
    </row>
    <row r="4" spans="1:9">
      <c r="C4" s="517"/>
      <c r="D4" s="517"/>
      <c r="E4" s="636" t="s">
        <v>622</v>
      </c>
      <c r="F4" s="637"/>
      <c r="G4" s="637"/>
      <c r="H4" s="637"/>
      <c r="I4" s="637"/>
    </row>
    <row r="5" spans="1:9">
      <c r="B5" s="636" t="s">
        <v>662</v>
      </c>
      <c r="C5" s="637"/>
      <c r="D5" s="637"/>
      <c r="E5" s="637"/>
      <c r="F5" s="637"/>
      <c r="G5" s="637"/>
      <c r="H5" s="637"/>
      <c r="I5" s="637"/>
    </row>
    <row r="6" spans="1:9">
      <c r="C6" s="636"/>
      <c r="D6" s="636"/>
      <c r="E6" s="636"/>
      <c r="F6" s="636"/>
      <c r="G6" s="636"/>
      <c r="H6" s="636"/>
    </row>
    <row r="8" spans="1:9" ht="16.5" customHeight="1">
      <c r="A8" s="640" t="s">
        <v>873</v>
      </c>
      <c r="B8" s="640"/>
      <c r="C8" s="640"/>
      <c r="D8" s="640"/>
      <c r="E8" s="640"/>
      <c r="F8" s="640"/>
      <c r="G8" s="640"/>
    </row>
    <row r="9" spans="1:9" ht="16.5" customHeight="1">
      <c r="A9" s="640"/>
      <c r="B9" s="640"/>
      <c r="C9" s="640"/>
      <c r="D9" s="640"/>
      <c r="E9" s="640"/>
      <c r="F9" s="640"/>
      <c r="G9" s="640"/>
    </row>
    <row r="10" spans="1:9" ht="45.75" customHeight="1">
      <c r="A10" s="640"/>
      <c r="B10" s="640"/>
      <c r="C10" s="640"/>
      <c r="D10" s="640"/>
      <c r="E10" s="640"/>
      <c r="F10" s="640"/>
      <c r="G10" s="640"/>
    </row>
    <row r="12" spans="1:9" ht="38.25" customHeight="1">
      <c r="A12" s="641" t="s">
        <v>181</v>
      </c>
      <c r="B12" s="641" t="s">
        <v>182</v>
      </c>
      <c r="C12" s="642" t="s">
        <v>183</v>
      </c>
      <c r="D12" s="642" t="s">
        <v>184</v>
      </c>
      <c r="E12" s="641" t="s">
        <v>185</v>
      </c>
      <c r="F12" s="641" t="s">
        <v>186</v>
      </c>
      <c r="G12" s="641" t="s">
        <v>187</v>
      </c>
      <c r="H12" s="641"/>
      <c r="I12" s="641"/>
    </row>
    <row r="13" spans="1:9" ht="44.25" customHeight="1">
      <c r="A13" s="641"/>
      <c r="B13" s="641"/>
      <c r="C13" s="642"/>
      <c r="D13" s="642"/>
      <c r="E13" s="641"/>
      <c r="F13" s="641"/>
      <c r="G13" s="52" t="s">
        <v>187</v>
      </c>
      <c r="H13" s="52" t="s">
        <v>657</v>
      </c>
      <c r="I13" s="52" t="s">
        <v>652</v>
      </c>
    </row>
    <row r="14" spans="1:9">
      <c r="A14" s="216">
        <v>1</v>
      </c>
      <c r="B14" s="216" t="s">
        <v>568</v>
      </c>
      <c r="C14" s="216">
        <v>3</v>
      </c>
      <c r="D14" s="216">
        <v>4</v>
      </c>
      <c r="E14" s="216">
        <v>5</v>
      </c>
      <c r="F14" s="216">
        <v>6</v>
      </c>
      <c r="G14" s="216">
        <v>7</v>
      </c>
      <c r="H14" s="67">
        <v>8</v>
      </c>
      <c r="I14" s="67">
        <v>9</v>
      </c>
    </row>
    <row r="15" spans="1:9">
      <c r="A15" s="518" t="s">
        <v>188</v>
      </c>
      <c r="B15" s="518"/>
      <c r="C15" s="519"/>
      <c r="D15" s="519"/>
      <c r="E15" s="518"/>
      <c r="F15" s="518"/>
      <c r="G15" s="53">
        <f>G17+G81+G89+G107+G133+G211+G220+G246+G252</f>
        <v>41229.199999999997</v>
      </c>
      <c r="H15" s="53">
        <f>H17+H81+H89+H107+H133+H211+H220+H246+H252</f>
        <v>38678</v>
      </c>
      <c r="I15" s="53">
        <f>H15/G15*100</f>
        <v>93.81215255207475</v>
      </c>
    </row>
    <row r="16" spans="1:9" ht="47.25">
      <c r="A16" s="269" t="s">
        <v>189</v>
      </c>
      <c r="B16" s="519">
        <v>881</v>
      </c>
      <c r="C16" s="519"/>
      <c r="D16" s="519"/>
      <c r="E16" s="518"/>
      <c r="F16" s="68"/>
      <c r="G16" s="53">
        <f>G15</f>
        <v>41229.199999999997</v>
      </c>
      <c r="H16" s="53">
        <f>H15</f>
        <v>38678</v>
      </c>
      <c r="I16" s="53">
        <f t="shared" ref="I16:I78" si="0">H16/G16*100</f>
        <v>93.81215255207475</v>
      </c>
    </row>
    <row r="17" spans="1:9">
      <c r="A17" s="457" t="s">
        <v>191</v>
      </c>
      <c r="B17" s="519">
        <v>881</v>
      </c>
      <c r="C17" s="87" t="s">
        <v>192</v>
      </c>
      <c r="D17" s="87" t="s">
        <v>193</v>
      </c>
      <c r="E17" s="154"/>
      <c r="F17" s="68"/>
      <c r="G17" s="54">
        <f>G18+G23+G37+G45+G51</f>
        <v>9576.2999999999993</v>
      </c>
      <c r="H17" s="54">
        <f>H18+H23+H37+H45+H51</f>
        <v>8554.5</v>
      </c>
      <c r="I17" s="53">
        <f t="shared" si="0"/>
        <v>89.329908210895653</v>
      </c>
    </row>
    <row r="18" spans="1:9" ht="112.5">
      <c r="A18" s="480" t="s">
        <v>142</v>
      </c>
      <c r="B18" s="458">
        <v>881</v>
      </c>
      <c r="C18" s="459" t="s">
        <v>192</v>
      </c>
      <c r="D18" s="459" t="s">
        <v>194</v>
      </c>
      <c r="E18" s="481"/>
      <c r="F18" s="460"/>
      <c r="G18" s="482">
        <f>G22</f>
        <v>7</v>
      </c>
      <c r="H18" s="482">
        <f t="shared" ref="H18" si="1">H22</f>
        <v>6.2</v>
      </c>
      <c r="I18" s="53">
        <f t="shared" si="0"/>
        <v>88.571428571428584</v>
      </c>
    </row>
    <row r="19" spans="1:9" ht="31.5">
      <c r="A19" s="483" t="s">
        <v>195</v>
      </c>
      <c r="B19" s="69">
        <v>881</v>
      </c>
      <c r="C19" s="86" t="s">
        <v>192</v>
      </c>
      <c r="D19" s="86" t="s">
        <v>194</v>
      </c>
      <c r="E19" s="484" t="s">
        <v>196</v>
      </c>
      <c r="F19" s="68"/>
      <c r="G19" s="55">
        <f>G20</f>
        <v>7</v>
      </c>
      <c r="H19" s="55">
        <f t="shared" ref="H19:H21" si="2">H20</f>
        <v>6.2</v>
      </c>
      <c r="I19" s="58">
        <f t="shared" si="0"/>
        <v>88.571428571428584</v>
      </c>
    </row>
    <row r="20" spans="1:9" ht="31.5">
      <c r="A20" s="483" t="s">
        <v>197</v>
      </c>
      <c r="B20" s="69">
        <v>881</v>
      </c>
      <c r="C20" s="86" t="s">
        <v>192</v>
      </c>
      <c r="D20" s="86" t="s">
        <v>194</v>
      </c>
      <c r="E20" s="484" t="s">
        <v>198</v>
      </c>
      <c r="F20" s="68"/>
      <c r="G20" s="55">
        <f>G21</f>
        <v>7</v>
      </c>
      <c r="H20" s="55">
        <f t="shared" si="2"/>
        <v>6.2</v>
      </c>
      <c r="I20" s="58">
        <f t="shared" si="0"/>
        <v>88.571428571428584</v>
      </c>
    </row>
    <row r="21" spans="1:9">
      <c r="A21" s="483" t="s">
        <v>199</v>
      </c>
      <c r="B21" s="69">
        <v>881</v>
      </c>
      <c r="C21" s="86" t="s">
        <v>192</v>
      </c>
      <c r="D21" s="86" t="s">
        <v>194</v>
      </c>
      <c r="E21" s="484" t="s">
        <v>200</v>
      </c>
      <c r="F21" s="68"/>
      <c r="G21" s="55">
        <f>G22</f>
        <v>7</v>
      </c>
      <c r="H21" s="55">
        <f t="shared" si="2"/>
        <v>6.2</v>
      </c>
      <c r="I21" s="58">
        <f t="shared" si="0"/>
        <v>88.571428571428584</v>
      </c>
    </row>
    <row r="22" spans="1:9" ht="47.25">
      <c r="A22" s="56" t="s">
        <v>201</v>
      </c>
      <c r="B22" s="69">
        <v>881</v>
      </c>
      <c r="C22" s="86" t="s">
        <v>192</v>
      </c>
      <c r="D22" s="86" t="s">
        <v>194</v>
      </c>
      <c r="E22" s="484" t="s">
        <v>202</v>
      </c>
      <c r="F22" s="68" t="s">
        <v>216</v>
      </c>
      <c r="G22" s="55">
        <v>7</v>
      </c>
      <c r="H22" s="55">
        <v>6.2</v>
      </c>
      <c r="I22" s="58">
        <f t="shared" si="0"/>
        <v>88.571428571428584</v>
      </c>
    </row>
    <row r="23" spans="1:9" ht="112.5">
      <c r="A23" s="461" t="s">
        <v>203</v>
      </c>
      <c r="B23" s="458">
        <v>881</v>
      </c>
      <c r="C23" s="459" t="s">
        <v>192</v>
      </c>
      <c r="D23" s="459" t="s">
        <v>204</v>
      </c>
      <c r="E23" s="481"/>
      <c r="F23" s="460"/>
      <c r="G23" s="482">
        <f>G29+G24</f>
        <v>7921.2999999999993</v>
      </c>
      <c r="H23" s="482">
        <f t="shared" ref="H23" si="3">H29+H24</f>
        <v>7240.5</v>
      </c>
      <c r="I23" s="53">
        <f t="shared" si="0"/>
        <v>91.405451125446589</v>
      </c>
    </row>
    <row r="24" spans="1:9" ht="31.5">
      <c r="A24" s="483" t="s">
        <v>195</v>
      </c>
      <c r="B24" s="69">
        <v>881</v>
      </c>
      <c r="C24" s="86" t="s">
        <v>192</v>
      </c>
      <c r="D24" s="86" t="s">
        <v>204</v>
      </c>
      <c r="E24" s="484" t="s">
        <v>196</v>
      </c>
      <c r="F24" s="68"/>
      <c r="G24" s="55">
        <f>G25</f>
        <v>1833.6</v>
      </c>
      <c r="H24" s="55">
        <f>H25</f>
        <v>1706.1</v>
      </c>
      <c r="I24" s="58">
        <f t="shared" si="0"/>
        <v>93.046465968586389</v>
      </c>
    </row>
    <row r="25" spans="1:9" ht="63">
      <c r="A25" s="56" t="s">
        <v>205</v>
      </c>
      <c r="B25" s="69">
        <v>881</v>
      </c>
      <c r="C25" s="86" t="s">
        <v>192</v>
      </c>
      <c r="D25" s="86" t="s">
        <v>204</v>
      </c>
      <c r="E25" s="62" t="s">
        <v>206</v>
      </c>
      <c r="F25" s="68"/>
      <c r="G25" s="55">
        <f>G27</f>
        <v>1833.6</v>
      </c>
      <c r="H25" s="55">
        <f>H27</f>
        <v>1706.1</v>
      </c>
      <c r="I25" s="58">
        <f t="shared" si="0"/>
        <v>93.046465968586389</v>
      </c>
    </row>
    <row r="26" spans="1:9">
      <c r="A26" s="483" t="s">
        <v>199</v>
      </c>
      <c r="B26" s="69">
        <v>881</v>
      </c>
      <c r="C26" s="86" t="s">
        <v>192</v>
      </c>
      <c r="D26" s="86" t="s">
        <v>204</v>
      </c>
      <c r="E26" s="62" t="s">
        <v>207</v>
      </c>
      <c r="F26" s="68"/>
      <c r="G26" s="55">
        <f t="shared" ref="G26:H27" si="4">G27</f>
        <v>1833.6</v>
      </c>
      <c r="H26" s="55">
        <f t="shared" si="4"/>
        <v>1706.1</v>
      </c>
      <c r="I26" s="58">
        <f t="shared" si="0"/>
        <v>93.046465968586389</v>
      </c>
    </row>
    <row r="27" spans="1:9" ht="94.5">
      <c r="A27" s="59" t="s">
        <v>208</v>
      </c>
      <c r="B27" s="69">
        <v>881</v>
      </c>
      <c r="C27" s="86" t="s">
        <v>192</v>
      </c>
      <c r="D27" s="86" t="s">
        <v>204</v>
      </c>
      <c r="E27" s="62" t="s">
        <v>209</v>
      </c>
      <c r="F27" s="68"/>
      <c r="G27" s="55">
        <f t="shared" si="4"/>
        <v>1833.6</v>
      </c>
      <c r="H27" s="55">
        <f t="shared" si="4"/>
        <v>1706.1</v>
      </c>
      <c r="I27" s="58">
        <f t="shared" si="0"/>
        <v>93.046465968586389</v>
      </c>
    </row>
    <row r="28" spans="1:9" ht="31.5">
      <c r="A28" s="483" t="s">
        <v>210</v>
      </c>
      <c r="B28" s="69">
        <v>881</v>
      </c>
      <c r="C28" s="86" t="s">
        <v>192</v>
      </c>
      <c r="D28" s="86" t="s">
        <v>204</v>
      </c>
      <c r="E28" s="62" t="s">
        <v>209</v>
      </c>
      <c r="F28" s="68" t="s">
        <v>211</v>
      </c>
      <c r="G28" s="55">
        <v>1833.6</v>
      </c>
      <c r="H28" s="55">
        <v>1706.1</v>
      </c>
      <c r="I28" s="58">
        <f t="shared" si="0"/>
        <v>93.046465968586389</v>
      </c>
    </row>
    <row r="29" spans="1:9" ht="31.5">
      <c r="A29" s="59" t="s">
        <v>197</v>
      </c>
      <c r="B29" s="69">
        <v>881</v>
      </c>
      <c r="C29" s="86" t="s">
        <v>192</v>
      </c>
      <c r="D29" s="86" t="s">
        <v>204</v>
      </c>
      <c r="E29" s="62" t="s">
        <v>198</v>
      </c>
      <c r="F29" s="68"/>
      <c r="G29" s="55">
        <f>G32+G35+G36</f>
        <v>6087.7</v>
      </c>
      <c r="H29" s="55">
        <f>H32+H35+H36</f>
        <v>5534.4</v>
      </c>
      <c r="I29" s="58">
        <f t="shared" si="0"/>
        <v>90.911181562823401</v>
      </c>
    </row>
    <row r="30" spans="1:9">
      <c r="A30" s="483" t="s">
        <v>199</v>
      </c>
      <c r="B30" s="69">
        <v>881</v>
      </c>
      <c r="C30" s="86" t="s">
        <v>192</v>
      </c>
      <c r="D30" s="86" t="s">
        <v>204</v>
      </c>
      <c r="E30" s="62" t="s">
        <v>200</v>
      </c>
      <c r="F30" s="68"/>
      <c r="G30" s="55">
        <f t="shared" ref="G30:H31" si="5">G31</f>
        <v>5476.9</v>
      </c>
      <c r="H30" s="55">
        <f t="shared" si="5"/>
        <v>5063.1000000000004</v>
      </c>
      <c r="I30" s="58">
        <f t="shared" si="0"/>
        <v>92.444631086928752</v>
      </c>
    </row>
    <row r="31" spans="1:9" ht="63">
      <c r="A31" s="59" t="s">
        <v>212</v>
      </c>
      <c r="B31" s="69">
        <v>881</v>
      </c>
      <c r="C31" s="86" t="s">
        <v>192</v>
      </c>
      <c r="D31" s="86" t="s">
        <v>204</v>
      </c>
      <c r="E31" s="62" t="s">
        <v>202</v>
      </c>
      <c r="F31" s="68"/>
      <c r="G31" s="55">
        <f t="shared" si="5"/>
        <v>5476.9</v>
      </c>
      <c r="H31" s="55">
        <f t="shared" si="5"/>
        <v>5063.1000000000004</v>
      </c>
      <c r="I31" s="58">
        <f t="shared" si="0"/>
        <v>92.444631086928752</v>
      </c>
    </row>
    <row r="32" spans="1:9" ht="31.5">
      <c r="A32" s="483" t="s">
        <v>210</v>
      </c>
      <c r="B32" s="69">
        <v>881</v>
      </c>
      <c r="C32" s="86" t="s">
        <v>192</v>
      </c>
      <c r="D32" s="86" t="s">
        <v>204</v>
      </c>
      <c r="E32" s="62" t="s">
        <v>202</v>
      </c>
      <c r="F32" s="68" t="s">
        <v>211</v>
      </c>
      <c r="G32" s="55">
        <v>5476.9</v>
      </c>
      <c r="H32" s="55">
        <v>5063.1000000000004</v>
      </c>
      <c r="I32" s="58">
        <f t="shared" si="0"/>
        <v>92.444631086928752</v>
      </c>
    </row>
    <row r="33" spans="1:9" ht="47.25">
      <c r="A33" s="59" t="s">
        <v>213</v>
      </c>
      <c r="B33" s="69">
        <v>881</v>
      </c>
      <c r="C33" s="86" t="s">
        <v>192</v>
      </c>
      <c r="D33" s="86" t="s">
        <v>204</v>
      </c>
      <c r="E33" s="62" t="s">
        <v>202</v>
      </c>
      <c r="F33" s="68"/>
      <c r="G33" s="55">
        <f>G34</f>
        <v>610.79999999999995</v>
      </c>
      <c r="H33" s="55">
        <f>H34</f>
        <v>471.29999999999995</v>
      </c>
      <c r="I33" s="58">
        <f t="shared" si="0"/>
        <v>77.16110019646365</v>
      </c>
    </row>
    <row r="34" spans="1:9" ht="31.5">
      <c r="A34" s="483" t="s">
        <v>210</v>
      </c>
      <c r="B34" s="69">
        <v>881</v>
      </c>
      <c r="C34" s="86" t="s">
        <v>192</v>
      </c>
      <c r="D34" s="86" t="s">
        <v>204</v>
      </c>
      <c r="E34" s="62" t="s">
        <v>202</v>
      </c>
      <c r="F34" s="68"/>
      <c r="G34" s="58">
        <f>G36+G35</f>
        <v>610.79999999999995</v>
      </c>
      <c r="H34" s="58">
        <f>H36+H35</f>
        <v>471.29999999999995</v>
      </c>
      <c r="I34" s="58">
        <f t="shared" si="0"/>
        <v>77.16110019646365</v>
      </c>
    </row>
    <row r="35" spans="1:9" ht="54.75" customHeight="1">
      <c r="A35" s="56" t="s">
        <v>201</v>
      </c>
      <c r="B35" s="69">
        <v>881</v>
      </c>
      <c r="C35" s="86" t="s">
        <v>192</v>
      </c>
      <c r="D35" s="86" t="s">
        <v>204</v>
      </c>
      <c r="E35" s="62" t="s">
        <v>202</v>
      </c>
      <c r="F35" s="68" t="s">
        <v>214</v>
      </c>
      <c r="G35" s="58">
        <v>607.79999999999995</v>
      </c>
      <c r="H35" s="58">
        <v>470.9</v>
      </c>
      <c r="I35" s="58">
        <f t="shared" si="0"/>
        <v>77.476143468246136</v>
      </c>
    </row>
    <row r="36" spans="1:9">
      <c r="A36" s="56" t="s">
        <v>215</v>
      </c>
      <c r="B36" s="69">
        <v>881</v>
      </c>
      <c r="C36" s="86" t="s">
        <v>192</v>
      </c>
      <c r="D36" s="86" t="s">
        <v>204</v>
      </c>
      <c r="E36" s="62" t="s">
        <v>202</v>
      </c>
      <c r="F36" s="68" t="s">
        <v>216</v>
      </c>
      <c r="G36" s="58">
        <v>3</v>
      </c>
      <c r="H36" s="58">
        <v>0.4</v>
      </c>
      <c r="I36" s="58">
        <f t="shared" si="0"/>
        <v>13.333333333333334</v>
      </c>
    </row>
    <row r="37" spans="1:9" ht="93.75">
      <c r="A37" s="461" t="s">
        <v>217</v>
      </c>
      <c r="B37" s="458">
        <v>881</v>
      </c>
      <c r="C37" s="459" t="s">
        <v>192</v>
      </c>
      <c r="D37" s="459" t="s">
        <v>218</v>
      </c>
      <c r="E37" s="462"/>
      <c r="F37" s="460"/>
      <c r="G37" s="463">
        <f>G38</f>
        <v>218.60000000000002</v>
      </c>
      <c r="H37" s="463">
        <f t="shared" ref="H37:H38" si="6">H38</f>
        <v>218.60000000000002</v>
      </c>
      <c r="I37" s="53">
        <f t="shared" si="0"/>
        <v>100</v>
      </c>
    </row>
    <row r="38" spans="1:9" ht="31.5">
      <c r="A38" s="483" t="s">
        <v>195</v>
      </c>
      <c r="B38" s="69">
        <v>881</v>
      </c>
      <c r="C38" s="86" t="s">
        <v>192</v>
      </c>
      <c r="D38" s="86" t="s">
        <v>218</v>
      </c>
      <c r="E38" s="62" t="s">
        <v>196</v>
      </c>
      <c r="F38" s="68"/>
      <c r="G38" s="58">
        <f>G39</f>
        <v>218.60000000000002</v>
      </c>
      <c r="H38" s="58">
        <f t="shared" si="6"/>
        <v>218.60000000000002</v>
      </c>
      <c r="I38" s="58">
        <f t="shared" si="0"/>
        <v>100</v>
      </c>
    </row>
    <row r="39" spans="1:9" ht="31.5">
      <c r="A39" s="483" t="s">
        <v>197</v>
      </c>
      <c r="B39" s="69">
        <v>881</v>
      </c>
      <c r="C39" s="86" t="s">
        <v>192</v>
      </c>
      <c r="D39" s="86" t="s">
        <v>218</v>
      </c>
      <c r="E39" s="62" t="s">
        <v>198</v>
      </c>
      <c r="F39" s="68"/>
      <c r="G39" s="58">
        <f>G40+G42</f>
        <v>218.60000000000002</v>
      </c>
      <c r="H39" s="58">
        <f t="shared" ref="H39" si="7">H40+H42</f>
        <v>218.60000000000002</v>
      </c>
      <c r="I39" s="58">
        <f t="shared" si="0"/>
        <v>100</v>
      </c>
    </row>
    <row r="40" spans="1:9" ht="63">
      <c r="A40" s="59" t="s">
        <v>219</v>
      </c>
      <c r="B40" s="69">
        <v>881</v>
      </c>
      <c r="C40" s="86" t="s">
        <v>192</v>
      </c>
      <c r="D40" s="86" t="s">
        <v>218</v>
      </c>
      <c r="E40" s="62" t="s">
        <v>220</v>
      </c>
      <c r="F40" s="68"/>
      <c r="G40" s="58">
        <f>G41</f>
        <v>177.9</v>
      </c>
      <c r="H40" s="58">
        <f>H41</f>
        <v>177.9</v>
      </c>
      <c r="I40" s="58">
        <f t="shared" si="0"/>
        <v>100</v>
      </c>
    </row>
    <row r="41" spans="1:9">
      <c r="A41" s="59" t="s">
        <v>221</v>
      </c>
      <c r="B41" s="69">
        <v>881</v>
      </c>
      <c r="C41" s="86" t="s">
        <v>192</v>
      </c>
      <c r="D41" s="86" t="s">
        <v>218</v>
      </c>
      <c r="E41" s="62" t="s">
        <v>220</v>
      </c>
      <c r="F41" s="68" t="s">
        <v>222</v>
      </c>
      <c r="G41" s="58">
        <v>177.9</v>
      </c>
      <c r="H41" s="58">
        <v>177.9</v>
      </c>
      <c r="I41" s="58">
        <f t="shared" si="0"/>
        <v>100</v>
      </c>
    </row>
    <row r="42" spans="1:9">
      <c r="A42" s="483" t="s">
        <v>199</v>
      </c>
      <c r="B42" s="69">
        <v>881</v>
      </c>
      <c r="C42" s="86" t="s">
        <v>192</v>
      </c>
      <c r="D42" s="86" t="s">
        <v>218</v>
      </c>
      <c r="E42" s="62" t="s">
        <v>200</v>
      </c>
      <c r="F42" s="68"/>
      <c r="G42" s="58">
        <f>G44</f>
        <v>40.700000000000003</v>
      </c>
      <c r="H42" s="58">
        <f t="shared" ref="H42" si="8">H44</f>
        <v>40.700000000000003</v>
      </c>
      <c r="I42" s="58">
        <f t="shared" si="0"/>
        <v>100</v>
      </c>
    </row>
    <row r="43" spans="1:9" ht="94.5">
      <c r="A43" s="56" t="s">
        <v>223</v>
      </c>
      <c r="B43" s="69">
        <v>881</v>
      </c>
      <c r="C43" s="86" t="s">
        <v>192</v>
      </c>
      <c r="D43" s="86" t="s">
        <v>218</v>
      </c>
      <c r="E43" s="484" t="s">
        <v>224</v>
      </c>
      <c r="F43" s="68"/>
      <c r="G43" s="55">
        <f>G44</f>
        <v>40.700000000000003</v>
      </c>
      <c r="H43" s="55">
        <f>H44</f>
        <v>40.700000000000003</v>
      </c>
      <c r="I43" s="58">
        <f t="shared" si="0"/>
        <v>100</v>
      </c>
    </row>
    <row r="44" spans="1:9">
      <c r="A44" s="59" t="s">
        <v>221</v>
      </c>
      <c r="B44" s="69">
        <v>881</v>
      </c>
      <c r="C44" s="86" t="s">
        <v>192</v>
      </c>
      <c r="D44" s="86" t="s">
        <v>218</v>
      </c>
      <c r="E44" s="484" t="s">
        <v>224</v>
      </c>
      <c r="F44" s="68" t="s">
        <v>222</v>
      </c>
      <c r="G44" s="58">
        <v>40.700000000000003</v>
      </c>
      <c r="H44" s="58">
        <v>40.700000000000003</v>
      </c>
      <c r="I44" s="58">
        <f t="shared" si="0"/>
        <v>100</v>
      </c>
    </row>
    <row r="45" spans="1:9" ht="18.75">
      <c r="A45" s="461" t="s">
        <v>146</v>
      </c>
      <c r="B45" s="458">
        <v>881</v>
      </c>
      <c r="C45" s="459" t="s">
        <v>225</v>
      </c>
      <c r="D45" s="459" t="s">
        <v>226</v>
      </c>
      <c r="E45" s="462"/>
      <c r="F45" s="460"/>
      <c r="G45" s="463">
        <f>G46</f>
        <v>50</v>
      </c>
      <c r="H45" s="463">
        <f t="shared" ref="G45:H49" si="9">H46</f>
        <v>0</v>
      </c>
      <c r="I45" s="53">
        <f t="shared" si="0"/>
        <v>0</v>
      </c>
    </row>
    <row r="46" spans="1:9" ht="78.75">
      <c r="A46" s="59" t="s">
        <v>670</v>
      </c>
      <c r="B46" s="69">
        <v>881</v>
      </c>
      <c r="C46" s="86" t="s">
        <v>192</v>
      </c>
      <c r="D46" s="86" t="s">
        <v>226</v>
      </c>
      <c r="E46" s="62" t="s">
        <v>228</v>
      </c>
      <c r="F46" s="68"/>
      <c r="G46" s="58">
        <f t="shared" si="9"/>
        <v>50</v>
      </c>
      <c r="H46" s="58">
        <f t="shared" si="9"/>
        <v>0</v>
      </c>
      <c r="I46" s="58">
        <f t="shared" si="0"/>
        <v>0</v>
      </c>
    </row>
    <row r="47" spans="1:9">
      <c r="A47" s="59" t="s">
        <v>229</v>
      </c>
      <c r="B47" s="69">
        <v>881</v>
      </c>
      <c r="C47" s="86" t="s">
        <v>192</v>
      </c>
      <c r="D47" s="86" t="s">
        <v>226</v>
      </c>
      <c r="E47" s="62" t="s">
        <v>230</v>
      </c>
      <c r="F47" s="68"/>
      <c r="G47" s="58">
        <f t="shared" si="9"/>
        <v>50</v>
      </c>
      <c r="H47" s="58">
        <f t="shared" si="9"/>
        <v>0</v>
      </c>
      <c r="I47" s="58">
        <f t="shared" si="0"/>
        <v>0</v>
      </c>
    </row>
    <row r="48" spans="1:9">
      <c r="A48" s="59" t="s">
        <v>229</v>
      </c>
      <c r="B48" s="69">
        <v>881</v>
      </c>
      <c r="C48" s="86" t="s">
        <v>192</v>
      </c>
      <c r="D48" s="86" t="s">
        <v>226</v>
      </c>
      <c r="E48" s="62" t="s">
        <v>231</v>
      </c>
      <c r="F48" s="68"/>
      <c r="G48" s="58">
        <f t="shared" si="9"/>
        <v>50</v>
      </c>
      <c r="H48" s="58">
        <f t="shared" si="9"/>
        <v>0</v>
      </c>
      <c r="I48" s="58">
        <f t="shared" si="0"/>
        <v>0</v>
      </c>
    </row>
    <row r="49" spans="1:14">
      <c r="A49" s="56" t="s">
        <v>232</v>
      </c>
      <c r="B49" s="69">
        <v>881</v>
      </c>
      <c r="C49" s="68" t="s">
        <v>192</v>
      </c>
      <c r="D49" s="86">
        <v>11</v>
      </c>
      <c r="E49" s="62" t="s">
        <v>233</v>
      </c>
      <c r="F49" s="68"/>
      <c r="G49" s="60">
        <f t="shared" si="9"/>
        <v>50</v>
      </c>
      <c r="H49" s="60">
        <f t="shared" si="9"/>
        <v>0</v>
      </c>
      <c r="I49" s="58">
        <f t="shared" si="0"/>
        <v>0</v>
      </c>
    </row>
    <row r="50" spans="1:14">
      <c r="A50" s="59" t="s">
        <v>234</v>
      </c>
      <c r="B50" s="69">
        <v>881</v>
      </c>
      <c r="C50" s="69" t="s">
        <v>192</v>
      </c>
      <c r="D50" s="69" t="s">
        <v>226</v>
      </c>
      <c r="E50" s="62" t="s">
        <v>233</v>
      </c>
      <c r="F50" s="68" t="s">
        <v>235</v>
      </c>
      <c r="G50" s="58">
        <v>50</v>
      </c>
      <c r="H50" s="58">
        <v>0</v>
      </c>
      <c r="I50" s="58">
        <f t="shared" si="0"/>
        <v>0</v>
      </c>
    </row>
    <row r="51" spans="1:14" ht="81.75" customHeight="1">
      <c r="A51" s="485" t="s">
        <v>236</v>
      </c>
      <c r="B51" s="458">
        <v>881</v>
      </c>
      <c r="C51" s="459" t="s">
        <v>192</v>
      </c>
      <c r="D51" s="459" t="s">
        <v>237</v>
      </c>
      <c r="E51" s="462"/>
      <c r="F51" s="460"/>
      <c r="G51" s="463">
        <f>G56+G59+G61+G66+G70+G75+G80</f>
        <v>1379.4</v>
      </c>
      <c r="H51" s="463">
        <f>H56+H59+H61+H66+H70+H75+H80</f>
        <v>1089.2</v>
      </c>
      <c r="I51" s="53">
        <f t="shared" si="0"/>
        <v>78.961867478613897</v>
      </c>
    </row>
    <row r="52" spans="1:14" ht="126">
      <c r="A52" s="269" t="s">
        <v>865</v>
      </c>
      <c r="B52" s="69">
        <v>881</v>
      </c>
      <c r="C52" s="86" t="s">
        <v>192</v>
      </c>
      <c r="D52" s="86" t="s">
        <v>237</v>
      </c>
      <c r="E52" s="62" t="s">
        <v>228</v>
      </c>
      <c r="F52" s="68"/>
      <c r="G52" s="53">
        <f t="shared" ref="G52:H55" si="10">G53</f>
        <v>5</v>
      </c>
      <c r="H52" s="53">
        <f t="shared" si="10"/>
        <v>1.8</v>
      </c>
      <c r="I52" s="53">
        <f t="shared" si="0"/>
        <v>36</v>
      </c>
    </row>
    <row r="53" spans="1:14">
      <c r="A53" s="269" t="s">
        <v>229</v>
      </c>
      <c r="B53" s="69">
        <v>881</v>
      </c>
      <c r="C53" s="86" t="s">
        <v>192</v>
      </c>
      <c r="D53" s="86" t="s">
        <v>237</v>
      </c>
      <c r="E53" s="62" t="s">
        <v>230</v>
      </c>
      <c r="F53" s="68"/>
      <c r="G53" s="58">
        <f t="shared" si="10"/>
        <v>5</v>
      </c>
      <c r="H53" s="58">
        <f t="shared" si="10"/>
        <v>1.8</v>
      </c>
      <c r="I53" s="58">
        <f t="shared" si="0"/>
        <v>36</v>
      </c>
    </row>
    <row r="54" spans="1:14">
      <c r="A54" s="269" t="s">
        <v>229</v>
      </c>
      <c r="B54" s="69">
        <v>881</v>
      </c>
      <c r="C54" s="86" t="s">
        <v>192</v>
      </c>
      <c r="D54" s="86" t="s">
        <v>237</v>
      </c>
      <c r="E54" s="62" t="s">
        <v>238</v>
      </c>
      <c r="F54" s="68"/>
      <c r="G54" s="58">
        <f t="shared" si="10"/>
        <v>5</v>
      </c>
      <c r="H54" s="58">
        <f t="shared" si="10"/>
        <v>1.8</v>
      </c>
      <c r="I54" s="58">
        <f t="shared" si="0"/>
        <v>36</v>
      </c>
    </row>
    <row r="55" spans="1:14" ht="110.25">
      <c r="A55" s="56" t="s">
        <v>671</v>
      </c>
      <c r="B55" s="69">
        <v>881</v>
      </c>
      <c r="C55" s="86" t="s">
        <v>192</v>
      </c>
      <c r="D55" s="86" t="s">
        <v>237</v>
      </c>
      <c r="E55" s="62" t="s">
        <v>240</v>
      </c>
      <c r="F55" s="68"/>
      <c r="G55" s="58">
        <f t="shared" si="10"/>
        <v>5</v>
      </c>
      <c r="H55" s="58">
        <f t="shared" si="10"/>
        <v>1.8</v>
      </c>
      <c r="I55" s="58">
        <f t="shared" si="0"/>
        <v>36</v>
      </c>
    </row>
    <row r="56" spans="1:14" ht="47.25">
      <c r="A56" s="56" t="s">
        <v>201</v>
      </c>
      <c r="B56" s="69">
        <v>881</v>
      </c>
      <c r="C56" s="86" t="s">
        <v>192</v>
      </c>
      <c r="D56" s="86" t="s">
        <v>237</v>
      </c>
      <c r="E56" s="62" t="s">
        <v>240</v>
      </c>
      <c r="F56" s="68" t="s">
        <v>214</v>
      </c>
      <c r="G56" s="58">
        <v>5</v>
      </c>
      <c r="H56" s="58">
        <v>1.8</v>
      </c>
      <c r="I56" s="58">
        <f t="shared" si="0"/>
        <v>36</v>
      </c>
    </row>
    <row r="57" spans="1:14" ht="31.5">
      <c r="A57" s="486" t="s">
        <v>262</v>
      </c>
      <c r="B57" s="69">
        <v>881</v>
      </c>
      <c r="C57" s="86" t="s">
        <v>192</v>
      </c>
      <c r="D57" s="86" t="s">
        <v>237</v>
      </c>
      <c r="E57" s="62" t="s">
        <v>263</v>
      </c>
      <c r="F57" s="68"/>
      <c r="G57" s="53">
        <f>G58</f>
        <v>1087.7</v>
      </c>
      <c r="H57" s="53">
        <f t="shared" ref="G57:H58" si="11">H58</f>
        <v>873.7</v>
      </c>
      <c r="I57" s="53">
        <f t="shared" si="0"/>
        <v>80.325457387147196</v>
      </c>
    </row>
    <row r="58" spans="1:14">
      <c r="A58" s="486" t="s">
        <v>264</v>
      </c>
      <c r="B58" s="69">
        <v>881</v>
      </c>
      <c r="C58" s="86" t="s">
        <v>192</v>
      </c>
      <c r="D58" s="86" t="s">
        <v>237</v>
      </c>
      <c r="E58" s="62" t="s">
        <v>265</v>
      </c>
      <c r="F58" s="68"/>
      <c r="G58" s="58">
        <f t="shared" si="11"/>
        <v>1087.7</v>
      </c>
      <c r="H58" s="58">
        <f t="shared" si="11"/>
        <v>873.7</v>
      </c>
      <c r="I58" s="58">
        <f t="shared" si="0"/>
        <v>80.325457387147196</v>
      </c>
    </row>
    <row r="59" spans="1:14" ht="47.25">
      <c r="A59" s="56" t="s">
        <v>201</v>
      </c>
      <c r="B59" s="69">
        <v>881</v>
      </c>
      <c r="C59" s="86" t="s">
        <v>192</v>
      </c>
      <c r="D59" s="86" t="s">
        <v>237</v>
      </c>
      <c r="E59" s="62" t="s">
        <v>263</v>
      </c>
      <c r="F59" s="68" t="s">
        <v>214</v>
      </c>
      <c r="G59" s="58">
        <v>1087.7</v>
      </c>
      <c r="H59" s="58">
        <v>873.7</v>
      </c>
      <c r="I59" s="58">
        <f t="shared" si="0"/>
        <v>80.325457387147196</v>
      </c>
      <c r="L59" s="76"/>
      <c r="M59" s="76"/>
      <c r="N59" s="76"/>
    </row>
    <row r="60" spans="1:14" ht="78.75">
      <c r="A60" s="70" t="s">
        <v>525</v>
      </c>
      <c r="B60" s="69">
        <v>881</v>
      </c>
      <c r="C60" s="86" t="s">
        <v>192</v>
      </c>
      <c r="D60" s="86" t="s">
        <v>237</v>
      </c>
      <c r="E60" s="69" t="s">
        <v>526</v>
      </c>
      <c r="F60" s="68"/>
      <c r="G60" s="487">
        <f>G61</f>
        <v>3.5</v>
      </c>
      <c r="H60" s="487">
        <f>H61</f>
        <v>3.5</v>
      </c>
      <c r="I60" s="53">
        <f t="shared" si="0"/>
        <v>100</v>
      </c>
    </row>
    <row r="61" spans="1:14" ht="47.25">
      <c r="A61" s="70" t="s">
        <v>201</v>
      </c>
      <c r="B61" s="69">
        <v>881</v>
      </c>
      <c r="C61" s="86" t="s">
        <v>192</v>
      </c>
      <c r="D61" s="86" t="s">
        <v>237</v>
      </c>
      <c r="E61" s="69" t="s">
        <v>527</v>
      </c>
      <c r="F61" s="68">
        <v>240</v>
      </c>
      <c r="G61" s="488">
        <v>3.5</v>
      </c>
      <c r="H61" s="488">
        <v>3.5</v>
      </c>
      <c r="I61" s="58">
        <f t="shared" si="0"/>
        <v>100</v>
      </c>
    </row>
    <row r="62" spans="1:14" ht="78.75">
      <c r="A62" s="61" t="s">
        <v>254</v>
      </c>
      <c r="B62" s="519">
        <v>881</v>
      </c>
      <c r="C62" s="87" t="s">
        <v>192</v>
      </c>
      <c r="D62" s="87" t="s">
        <v>237</v>
      </c>
      <c r="E62" s="518" t="s">
        <v>255</v>
      </c>
      <c r="F62" s="68"/>
      <c r="G62" s="53">
        <f>G63</f>
        <v>105</v>
      </c>
      <c r="H62" s="53">
        <f>H63</f>
        <v>62</v>
      </c>
      <c r="I62" s="53">
        <f t="shared" si="0"/>
        <v>59.047619047619051</v>
      </c>
    </row>
    <row r="63" spans="1:14" ht="18.75">
      <c r="A63" s="489" t="s">
        <v>672</v>
      </c>
      <c r="B63" s="519">
        <v>881</v>
      </c>
      <c r="C63" s="87" t="s">
        <v>192</v>
      </c>
      <c r="D63" s="87" t="s">
        <v>237</v>
      </c>
      <c r="E63" s="518" t="s">
        <v>673</v>
      </c>
      <c r="F63" s="68"/>
      <c r="G63" s="58">
        <f t="shared" ref="G63:H64" si="12">G65</f>
        <v>105</v>
      </c>
      <c r="H63" s="58">
        <f t="shared" si="12"/>
        <v>62</v>
      </c>
      <c r="I63" s="58">
        <f t="shared" si="0"/>
        <v>59.047619047619051</v>
      </c>
    </row>
    <row r="64" spans="1:14" ht="299.25">
      <c r="A64" s="56" t="s">
        <v>674</v>
      </c>
      <c r="B64" s="69">
        <v>881</v>
      </c>
      <c r="C64" s="86" t="s">
        <v>192</v>
      </c>
      <c r="D64" s="86" t="s">
        <v>237</v>
      </c>
      <c r="E64" s="62" t="s">
        <v>673</v>
      </c>
      <c r="F64" s="68"/>
      <c r="G64" s="58">
        <f t="shared" si="12"/>
        <v>105</v>
      </c>
      <c r="H64" s="58">
        <f t="shared" si="12"/>
        <v>62</v>
      </c>
      <c r="I64" s="58">
        <f t="shared" si="0"/>
        <v>59.047619047619051</v>
      </c>
    </row>
    <row r="65" spans="1:10" ht="283.5">
      <c r="A65" s="56" t="s">
        <v>675</v>
      </c>
      <c r="B65" s="519">
        <v>881</v>
      </c>
      <c r="C65" s="86" t="s">
        <v>192</v>
      </c>
      <c r="D65" s="86" t="s">
        <v>237</v>
      </c>
      <c r="E65" s="62" t="s">
        <v>676</v>
      </c>
      <c r="F65" s="68"/>
      <c r="G65" s="58">
        <f>G66</f>
        <v>105</v>
      </c>
      <c r="H65" s="58">
        <f>H66</f>
        <v>62</v>
      </c>
      <c r="I65" s="58">
        <f t="shared" si="0"/>
        <v>59.047619047619051</v>
      </c>
    </row>
    <row r="66" spans="1:10" ht="47.25">
      <c r="A66" s="56" t="s">
        <v>201</v>
      </c>
      <c r="B66" s="519">
        <v>881</v>
      </c>
      <c r="C66" s="86" t="s">
        <v>192</v>
      </c>
      <c r="D66" s="86" t="s">
        <v>237</v>
      </c>
      <c r="E66" s="62" t="s">
        <v>676</v>
      </c>
      <c r="F66" s="68" t="s">
        <v>214</v>
      </c>
      <c r="G66" s="58">
        <v>105</v>
      </c>
      <c r="H66" s="58">
        <v>62</v>
      </c>
      <c r="I66" s="58">
        <f t="shared" si="0"/>
        <v>59.047619047619051</v>
      </c>
    </row>
    <row r="67" spans="1:10" ht="63">
      <c r="A67" s="61" t="s">
        <v>534</v>
      </c>
      <c r="B67" s="519">
        <v>881</v>
      </c>
      <c r="C67" s="87" t="s">
        <v>192</v>
      </c>
      <c r="D67" s="87" t="s">
        <v>237</v>
      </c>
      <c r="E67" s="518" t="s">
        <v>528</v>
      </c>
      <c r="F67" s="490"/>
      <c r="G67" s="53">
        <f>G68</f>
        <v>30</v>
      </c>
      <c r="H67" s="53">
        <f>H68</f>
        <v>0</v>
      </c>
      <c r="I67" s="58">
        <f t="shared" si="0"/>
        <v>0</v>
      </c>
    </row>
    <row r="68" spans="1:10" ht="135" customHeight="1">
      <c r="A68" s="56" t="s">
        <v>677</v>
      </c>
      <c r="B68" s="519">
        <v>881</v>
      </c>
      <c r="C68" s="86" t="s">
        <v>192</v>
      </c>
      <c r="D68" s="86" t="s">
        <v>237</v>
      </c>
      <c r="E68" s="62" t="s">
        <v>678</v>
      </c>
      <c r="F68" s="68"/>
      <c r="G68" s="58">
        <f t="shared" ref="G68:H69" si="13">G69</f>
        <v>30</v>
      </c>
      <c r="H68" s="58">
        <f t="shared" si="13"/>
        <v>0</v>
      </c>
      <c r="I68" s="58">
        <f t="shared" si="0"/>
        <v>0</v>
      </c>
    </row>
    <row r="69" spans="1:10" ht="189.75" customHeight="1">
      <c r="A69" s="483" t="s">
        <v>72</v>
      </c>
      <c r="B69" s="519">
        <v>881</v>
      </c>
      <c r="C69" s="86" t="s">
        <v>192</v>
      </c>
      <c r="D69" s="86" t="s">
        <v>237</v>
      </c>
      <c r="E69" s="62" t="s">
        <v>679</v>
      </c>
      <c r="F69" s="68"/>
      <c r="G69" s="58">
        <f t="shared" si="13"/>
        <v>30</v>
      </c>
      <c r="H69" s="58">
        <f t="shared" si="13"/>
        <v>0</v>
      </c>
      <c r="I69" s="58">
        <f t="shared" si="0"/>
        <v>0</v>
      </c>
    </row>
    <row r="70" spans="1:10" ht="218.25" customHeight="1">
      <c r="A70" s="56" t="s">
        <v>201</v>
      </c>
      <c r="B70" s="519">
        <v>881</v>
      </c>
      <c r="C70" s="86" t="s">
        <v>192</v>
      </c>
      <c r="D70" s="86" t="s">
        <v>237</v>
      </c>
      <c r="E70" s="62" t="s">
        <v>679</v>
      </c>
      <c r="F70" s="68" t="s">
        <v>214</v>
      </c>
      <c r="G70" s="58">
        <v>30</v>
      </c>
      <c r="H70" s="58">
        <v>0</v>
      </c>
      <c r="I70" s="58">
        <f t="shared" si="0"/>
        <v>0</v>
      </c>
      <c r="J70" s="274"/>
    </row>
    <row r="71" spans="1:10" ht="60.75" customHeight="1">
      <c r="A71" s="61" t="s">
        <v>371</v>
      </c>
      <c r="B71" s="519">
        <v>881</v>
      </c>
      <c r="C71" s="86" t="s">
        <v>192</v>
      </c>
      <c r="D71" s="86" t="s">
        <v>237</v>
      </c>
      <c r="E71" s="518" t="s">
        <v>372</v>
      </c>
      <c r="F71" s="68"/>
      <c r="G71" s="53">
        <f t="shared" ref="G71:H74" si="14">G72</f>
        <v>15</v>
      </c>
      <c r="H71" s="53">
        <f t="shared" si="14"/>
        <v>15</v>
      </c>
      <c r="I71" s="58">
        <f t="shared" si="0"/>
        <v>100</v>
      </c>
    </row>
    <row r="72" spans="1:10" ht="71.25" customHeight="1">
      <c r="A72" s="489" t="s">
        <v>672</v>
      </c>
      <c r="B72" s="519">
        <v>881</v>
      </c>
      <c r="C72" s="86" t="s">
        <v>192</v>
      </c>
      <c r="D72" s="86" t="s">
        <v>237</v>
      </c>
      <c r="E72" s="62" t="s">
        <v>680</v>
      </c>
      <c r="F72" s="68"/>
      <c r="G72" s="58">
        <f t="shared" si="14"/>
        <v>15</v>
      </c>
      <c r="H72" s="58">
        <f t="shared" si="14"/>
        <v>15</v>
      </c>
      <c r="I72" s="58">
        <f t="shared" si="0"/>
        <v>100</v>
      </c>
    </row>
    <row r="73" spans="1:10" ht="82.5" customHeight="1">
      <c r="A73" s="56" t="s">
        <v>681</v>
      </c>
      <c r="B73" s="519">
        <v>881</v>
      </c>
      <c r="C73" s="86" t="s">
        <v>192</v>
      </c>
      <c r="D73" s="86" t="s">
        <v>237</v>
      </c>
      <c r="E73" s="62" t="s">
        <v>682</v>
      </c>
      <c r="F73" s="68"/>
      <c r="G73" s="58">
        <f t="shared" si="14"/>
        <v>15</v>
      </c>
      <c r="H73" s="58">
        <f t="shared" si="14"/>
        <v>15</v>
      </c>
      <c r="I73" s="58">
        <f t="shared" si="0"/>
        <v>100</v>
      </c>
    </row>
    <row r="74" spans="1:10" ht="74.25" customHeight="1">
      <c r="A74" s="56" t="s">
        <v>467</v>
      </c>
      <c r="B74" s="519">
        <v>881</v>
      </c>
      <c r="C74" s="86" t="s">
        <v>192</v>
      </c>
      <c r="D74" s="86" t="s">
        <v>237</v>
      </c>
      <c r="E74" s="62" t="s">
        <v>683</v>
      </c>
      <c r="F74" s="68"/>
      <c r="G74" s="58">
        <f t="shared" si="14"/>
        <v>15</v>
      </c>
      <c r="H74" s="58">
        <f t="shared" si="14"/>
        <v>15</v>
      </c>
      <c r="I74" s="58">
        <f t="shared" si="0"/>
        <v>100</v>
      </c>
    </row>
    <row r="75" spans="1:10" ht="55.5" customHeight="1">
      <c r="A75" s="56" t="s">
        <v>379</v>
      </c>
      <c r="B75" s="519">
        <v>881</v>
      </c>
      <c r="C75" s="86" t="s">
        <v>192</v>
      </c>
      <c r="D75" s="86" t="s">
        <v>237</v>
      </c>
      <c r="E75" s="62" t="s">
        <v>683</v>
      </c>
      <c r="F75" s="68" t="s">
        <v>380</v>
      </c>
      <c r="G75" s="58">
        <v>15</v>
      </c>
      <c r="H75" s="58">
        <v>15</v>
      </c>
      <c r="I75" s="58">
        <f t="shared" si="0"/>
        <v>100</v>
      </c>
    </row>
    <row r="76" spans="1:10" ht="94.5">
      <c r="A76" s="61" t="s">
        <v>244</v>
      </c>
      <c r="B76" s="519">
        <v>881</v>
      </c>
      <c r="C76" s="87" t="s">
        <v>192</v>
      </c>
      <c r="D76" s="87" t="s">
        <v>237</v>
      </c>
      <c r="E76" s="518" t="s">
        <v>245</v>
      </c>
      <c r="F76" s="68"/>
      <c r="G76" s="53">
        <v>133.19999999999999</v>
      </c>
      <c r="H76" s="53">
        <v>133.19999999999999</v>
      </c>
      <c r="I76" s="58">
        <f t="shared" si="0"/>
        <v>100</v>
      </c>
      <c r="J76" s="491"/>
    </row>
    <row r="77" spans="1:10" ht="18.75">
      <c r="A77" s="489" t="s">
        <v>672</v>
      </c>
      <c r="B77" s="519">
        <v>881</v>
      </c>
      <c r="C77" s="87" t="s">
        <v>192</v>
      </c>
      <c r="D77" s="87" t="s">
        <v>237</v>
      </c>
      <c r="E77" s="154" t="s">
        <v>250</v>
      </c>
      <c r="F77" s="68"/>
      <c r="G77" s="53">
        <f>G78</f>
        <v>133.19999999999999</v>
      </c>
      <c r="H77" s="53">
        <v>133.19999999999999</v>
      </c>
      <c r="I77" s="58">
        <f t="shared" si="0"/>
        <v>100</v>
      </c>
      <c r="J77" s="280"/>
    </row>
    <row r="78" spans="1:10" ht="189">
      <c r="A78" s="492" t="s">
        <v>684</v>
      </c>
      <c r="B78" s="519">
        <v>881</v>
      </c>
      <c r="C78" s="86" t="s">
        <v>192</v>
      </c>
      <c r="D78" s="86" t="s">
        <v>237</v>
      </c>
      <c r="E78" s="484" t="s">
        <v>251</v>
      </c>
      <c r="F78" s="68"/>
      <c r="G78" s="58">
        <f>G79</f>
        <v>133.19999999999999</v>
      </c>
      <c r="H78" s="58">
        <v>133.19999999999999</v>
      </c>
      <c r="I78" s="58">
        <f t="shared" si="0"/>
        <v>100</v>
      </c>
      <c r="J78" s="280"/>
    </row>
    <row r="79" spans="1:10" ht="78.75">
      <c r="A79" s="56" t="s">
        <v>112</v>
      </c>
      <c r="B79" s="519">
        <v>881</v>
      </c>
      <c r="C79" s="86" t="s">
        <v>192</v>
      </c>
      <c r="D79" s="86" t="s">
        <v>237</v>
      </c>
      <c r="E79" s="484" t="s">
        <v>252</v>
      </c>
      <c r="F79" s="68"/>
      <c r="G79" s="58">
        <f>G80</f>
        <v>133.19999999999999</v>
      </c>
      <c r="H79" s="58">
        <v>133.19999999999999</v>
      </c>
      <c r="I79" s="58">
        <f t="shared" ref="I79:I142" si="15">H79/G79*100</f>
        <v>100</v>
      </c>
      <c r="J79" s="280"/>
    </row>
    <row r="80" spans="1:10" ht="47.25">
      <c r="A80" s="483" t="s">
        <v>685</v>
      </c>
      <c r="B80" s="519">
        <v>881</v>
      </c>
      <c r="C80" s="86" t="s">
        <v>192</v>
      </c>
      <c r="D80" s="86" t="s">
        <v>237</v>
      </c>
      <c r="E80" s="484" t="s">
        <v>252</v>
      </c>
      <c r="F80" s="68" t="s">
        <v>214</v>
      </c>
      <c r="G80" s="58">
        <v>133.19999999999999</v>
      </c>
      <c r="H80" s="58">
        <v>133.19999999999999</v>
      </c>
      <c r="I80" s="58">
        <f t="shared" si="15"/>
        <v>100</v>
      </c>
      <c r="J80" s="274"/>
    </row>
    <row r="81" spans="1:9" ht="118.5" customHeight="1">
      <c r="A81" s="464" t="s">
        <v>266</v>
      </c>
      <c r="B81" s="458">
        <v>881</v>
      </c>
      <c r="C81" s="459" t="s">
        <v>267</v>
      </c>
      <c r="D81" s="459" t="s">
        <v>193</v>
      </c>
      <c r="E81" s="462"/>
      <c r="F81" s="460"/>
      <c r="G81" s="465">
        <f t="shared" ref="G81:H83" si="16">G82</f>
        <v>299.60000000000002</v>
      </c>
      <c r="H81" s="465">
        <f t="shared" si="16"/>
        <v>299.60000000000002</v>
      </c>
      <c r="I81" s="58">
        <f t="shared" si="15"/>
        <v>100</v>
      </c>
    </row>
    <row r="82" spans="1:9">
      <c r="A82" s="59" t="s">
        <v>150</v>
      </c>
      <c r="B82" s="519">
        <v>881</v>
      </c>
      <c r="C82" s="86" t="s">
        <v>267</v>
      </c>
      <c r="D82" s="86" t="s">
        <v>194</v>
      </c>
      <c r="E82" s="62"/>
      <c r="F82" s="68"/>
      <c r="G82" s="60">
        <f t="shared" si="16"/>
        <v>299.60000000000002</v>
      </c>
      <c r="H82" s="60">
        <f t="shared" si="16"/>
        <v>299.60000000000002</v>
      </c>
      <c r="I82" s="58">
        <f t="shared" si="15"/>
        <v>100</v>
      </c>
    </row>
    <row r="83" spans="1:9" ht="139.5" customHeight="1">
      <c r="A83" s="59" t="s">
        <v>268</v>
      </c>
      <c r="B83" s="519">
        <v>881</v>
      </c>
      <c r="C83" s="86" t="s">
        <v>267</v>
      </c>
      <c r="D83" s="86" t="s">
        <v>194</v>
      </c>
      <c r="E83" s="62" t="s">
        <v>228</v>
      </c>
      <c r="F83" s="68"/>
      <c r="G83" s="60">
        <f t="shared" si="16"/>
        <v>299.60000000000002</v>
      </c>
      <c r="H83" s="60">
        <f t="shared" si="16"/>
        <v>299.60000000000002</v>
      </c>
      <c r="I83" s="58">
        <f t="shared" si="15"/>
        <v>100</v>
      </c>
    </row>
    <row r="84" spans="1:9" ht="93" customHeight="1">
      <c r="A84" s="59" t="s">
        <v>229</v>
      </c>
      <c r="B84" s="519">
        <v>881</v>
      </c>
      <c r="C84" s="86" t="s">
        <v>267</v>
      </c>
      <c r="D84" s="86" t="s">
        <v>194</v>
      </c>
      <c r="E84" s="62" t="s">
        <v>230</v>
      </c>
      <c r="F84" s="68"/>
      <c r="G84" s="60">
        <f>G86</f>
        <v>299.60000000000002</v>
      </c>
      <c r="H84" s="60">
        <f>H86</f>
        <v>299.60000000000002</v>
      </c>
      <c r="I84" s="58">
        <f t="shared" si="15"/>
        <v>100</v>
      </c>
    </row>
    <row r="85" spans="1:9">
      <c r="A85" s="59" t="s">
        <v>229</v>
      </c>
      <c r="B85" s="519">
        <v>881</v>
      </c>
      <c r="C85" s="86" t="s">
        <v>267</v>
      </c>
      <c r="D85" s="86" t="s">
        <v>194</v>
      </c>
      <c r="E85" s="62" t="s">
        <v>231</v>
      </c>
      <c r="F85" s="68"/>
      <c r="G85" s="60">
        <f>G86</f>
        <v>299.60000000000002</v>
      </c>
      <c r="H85" s="60">
        <f t="shared" ref="H85" si="17">H86</f>
        <v>299.60000000000002</v>
      </c>
      <c r="I85" s="58">
        <f t="shared" si="15"/>
        <v>100</v>
      </c>
    </row>
    <row r="86" spans="1:9" ht="78.75">
      <c r="A86" s="59" t="s">
        <v>269</v>
      </c>
      <c r="B86" s="519">
        <v>881</v>
      </c>
      <c r="C86" s="86" t="s">
        <v>267</v>
      </c>
      <c r="D86" s="86" t="s">
        <v>194</v>
      </c>
      <c r="E86" s="62" t="s">
        <v>270</v>
      </c>
      <c r="F86" s="68"/>
      <c r="G86" s="60">
        <f>G87+G88</f>
        <v>299.60000000000002</v>
      </c>
      <c r="H86" s="60">
        <f>H87+H88</f>
        <v>299.60000000000002</v>
      </c>
      <c r="I86" s="58">
        <f t="shared" si="15"/>
        <v>100</v>
      </c>
    </row>
    <row r="87" spans="1:9" ht="31.5">
      <c r="A87" s="483" t="s">
        <v>210</v>
      </c>
      <c r="B87" s="519">
        <v>881</v>
      </c>
      <c r="C87" s="86" t="s">
        <v>267</v>
      </c>
      <c r="D87" s="86" t="s">
        <v>194</v>
      </c>
      <c r="E87" s="62" t="s">
        <v>270</v>
      </c>
      <c r="F87" s="68">
        <v>120</v>
      </c>
      <c r="G87" s="60">
        <v>273.5</v>
      </c>
      <c r="H87" s="60">
        <v>273.5</v>
      </c>
      <c r="I87" s="58">
        <f t="shared" si="15"/>
        <v>100</v>
      </c>
    </row>
    <row r="88" spans="1:9" ht="47.25">
      <c r="A88" s="483" t="s">
        <v>201</v>
      </c>
      <c r="B88" s="519">
        <v>881</v>
      </c>
      <c r="C88" s="86" t="s">
        <v>267</v>
      </c>
      <c r="D88" s="86" t="s">
        <v>194</v>
      </c>
      <c r="E88" s="62" t="s">
        <v>270</v>
      </c>
      <c r="F88" s="68" t="s">
        <v>214</v>
      </c>
      <c r="G88" s="60">
        <v>26.1</v>
      </c>
      <c r="H88" s="60">
        <v>26.1</v>
      </c>
      <c r="I88" s="58">
        <f t="shared" si="15"/>
        <v>100</v>
      </c>
    </row>
    <row r="89" spans="1:9" ht="78">
      <c r="A89" s="464" t="s">
        <v>271</v>
      </c>
      <c r="B89" s="458">
        <v>881</v>
      </c>
      <c r="C89" s="458" t="s">
        <v>194</v>
      </c>
      <c r="D89" s="458" t="s">
        <v>193</v>
      </c>
      <c r="E89" s="462"/>
      <c r="F89" s="460"/>
      <c r="G89" s="463">
        <f>G93+G99+G94</f>
        <v>311.2</v>
      </c>
      <c r="H89" s="463">
        <f>H93+H99+H94+H105</f>
        <v>310.10000000000002</v>
      </c>
      <c r="I89" s="58">
        <f t="shared" si="15"/>
        <v>99.64652956298201</v>
      </c>
    </row>
    <row r="90" spans="1:9" ht="47.25">
      <c r="A90" s="59" t="s">
        <v>686</v>
      </c>
      <c r="B90" s="519">
        <v>881</v>
      </c>
      <c r="C90" s="519" t="s">
        <v>194</v>
      </c>
      <c r="D90" s="519" t="s">
        <v>274</v>
      </c>
      <c r="E90" s="518"/>
      <c r="F90" s="68"/>
      <c r="G90" s="53">
        <v>27.5</v>
      </c>
      <c r="H90" s="53">
        <v>26.4</v>
      </c>
      <c r="I90" s="58">
        <f t="shared" si="15"/>
        <v>96</v>
      </c>
    </row>
    <row r="91" spans="1:9" ht="78.75">
      <c r="A91" s="59" t="s">
        <v>687</v>
      </c>
      <c r="B91" s="519">
        <v>881</v>
      </c>
      <c r="C91" s="519" t="s">
        <v>194</v>
      </c>
      <c r="D91" s="519" t="s">
        <v>274</v>
      </c>
      <c r="E91" s="518" t="s">
        <v>230</v>
      </c>
      <c r="F91" s="68"/>
      <c r="G91" s="58">
        <v>27.5</v>
      </c>
      <c r="H91" s="58">
        <v>26.4</v>
      </c>
      <c r="I91" s="58">
        <f t="shared" si="15"/>
        <v>96</v>
      </c>
    </row>
    <row r="92" spans="1:9">
      <c r="A92" s="59" t="s">
        <v>541</v>
      </c>
      <c r="B92" s="519">
        <v>881</v>
      </c>
      <c r="C92" s="519" t="s">
        <v>194</v>
      </c>
      <c r="D92" s="519" t="s">
        <v>274</v>
      </c>
      <c r="E92" s="62" t="s">
        <v>597</v>
      </c>
      <c r="F92" s="68"/>
      <c r="G92" s="58">
        <v>27.5</v>
      </c>
      <c r="H92" s="58">
        <v>26.4</v>
      </c>
      <c r="I92" s="58">
        <f t="shared" si="15"/>
        <v>96</v>
      </c>
    </row>
    <row r="93" spans="1:9">
      <c r="A93" s="59" t="e">
        <f>#REF!</f>
        <v>#REF!</v>
      </c>
      <c r="B93" s="519">
        <v>881</v>
      </c>
      <c r="C93" s="519" t="s">
        <v>194</v>
      </c>
      <c r="D93" s="519" t="s">
        <v>274</v>
      </c>
      <c r="E93" s="62" t="s">
        <v>597</v>
      </c>
      <c r="F93" s="68" t="s">
        <v>214</v>
      </c>
      <c r="G93" s="58">
        <v>27.5</v>
      </c>
      <c r="H93" s="58">
        <v>26.4</v>
      </c>
      <c r="I93" s="58">
        <f t="shared" si="15"/>
        <v>96</v>
      </c>
    </row>
    <row r="94" spans="1:9" ht="31.5">
      <c r="A94" s="518" t="s">
        <v>227</v>
      </c>
      <c r="B94" s="519" t="s">
        <v>190</v>
      </c>
      <c r="C94" s="519" t="s">
        <v>194</v>
      </c>
      <c r="D94" s="519" t="s">
        <v>274</v>
      </c>
      <c r="E94" s="518" t="s">
        <v>228</v>
      </c>
      <c r="F94" s="490"/>
      <c r="G94" s="53">
        <v>50</v>
      </c>
      <c r="H94" s="53">
        <v>50</v>
      </c>
      <c r="I94" s="58">
        <f t="shared" si="15"/>
        <v>100</v>
      </c>
    </row>
    <row r="95" spans="1:9">
      <c r="A95" s="62" t="s">
        <v>229</v>
      </c>
      <c r="B95" s="519" t="s">
        <v>190</v>
      </c>
      <c r="C95" s="519" t="s">
        <v>194</v>
      </c>
      <c r="D95" s="519" t="s">
        <v>274</v>
      </c>
      <c r="E95" s="62" t="s">
        <v>230</v>
      </c>
      <c r="F95" s="68"/>
      <c r="G95" s="58">
        <v>50</v>
      </c>
      <c r="H95" s="58">
        <v>50</v>
      </c>
      <c r="I95" s="58">
        <f t="shared" si="15"/>
        <v>100</v>
      </c>
    </row>
    <row r="96" spans="1:9">
      <c r="A96" s="62" t="s">
        <v>229</v>
      </c>
      <c r="B96" s="519" t="s">
        <v>190</v>
      </c>
      <c r="C96" s="519" t="s">
        <v>194</v>
      </c>
      <c r="D96" s="519" t="s">
        <v>274</v>
      </c>
      <c r="E96" s="62" t="s">
        <v>238</v>
      </c>
      <c r="F96" s="68"/>
      <c r="G96" s="58">
        <v>50</v>
      </c>
      <c r="H96" s="58">
        <v>50</v>
      </c>
      <c r="I96" s="58">
        <f t="shared" si="15"/>
        <v>100</v>
      </c>
    </row>
    <row r="97" spans="1:22">
      <c r="A97" s="62" t="s">
        <v>641</v>
      </c>
      <c r="B97" s="519" t="s">
        <v>190</v>
      </c>
      <c r="C97" s="519" t="s">
        <v>194</v>
      </c>
      <c r="D97" s="519" t="s">
        <v>274</v>
      </c>
      <c r="E97" s="62" t="s">
        <v>88</v>
      </c>
      <c r="F97" s="68"/>
      <c r="G97" s="58">
        <v>50</v>
      </c>
      <c r="H97" s="58">
        <v>50</v>
      </c>
      <c r="I97" s="58">
        <f t="shared" si="15"/>
        <v>100</v>
      </c>
    </row>
    <row r="98" spans="1:22" ht="51.6" customHeight="1">
      <c r="A98" s="62" t="s">
        <v>322</v>
      </c>
      <c r="B98" s="519" t="s">
        <v>190</v>
      </c>
      <c r="C98" s="519" t="s">
        <v>194</v>
      </c>
      <c r="D98" s="519" t="s">
        <v>274</v>
      </c>
      <c r="E98" s="62" t="s">
        <v>88</v>
      </c>
      <c r="F98" s="68" t="s">
        <v>66</v>
      </c>
      <c r="G98" s="58">
        <v>50</v>
      </c>
      <c r="H98" s="58">
        <v>50</v>
      </c>
      <c r="I98" s="58">
        <f t="shared" si="15"/>
        <v>100</v>
      </c>
    </row>
    <row r="99" spans="1:22" ht="63">
      <c r="A99" s="269" t="s">
        <v>567</v>
      </c>
      <c r="B99" s="519">
        <v>881</v>
      </c>
      <c r="C99" s="519" t="s">
        <v>194</v>
      </c>
      <c r="D99" s="519" t="s">
        <v>274</v>
      </c>
      <c r="E99" s="518"/>
      <c r="F99" s="68"/>
      <c r="G99" s="53">
        <f>G100</f>
        <v>233.7</v>
      </c>
      <c r="H99" s="53">
        <f t="shared" ref="H99:H102" si="18">H100</f>
        <v>213.7</v>
      </c>
      <c r="I99" s="58">
        <f t="shared" si="15"/>
        <v>91.442019683354729</v>
      </c>
    </row>
    <row r="100" spans="1:22" ht="94.5">
      <c r="A100" s="269" t="s">
        <v>688</v>
      </c>
      <c r="B100" s="519">
        <v>881</v>
      </c>
      <c r="C100" s="519" t="s">
        <v>194</v>
      </c>
      <c r="D100" s="519" t="s">
        <v>274</v>
      </c>
      <c r="E100" s="518" t="s">
        <v>242</v>
      </c>
      <c r="F100" s="68"/>
      <c r="G100" s="58">
        <f>G101+G105</f>
        <v>233.7</v>
      </c>
      <c r="H100" s="58">
        <f t="shared" si="18"/>
        <v>213.7</v>
      </c>
      <c r="I100" s="58">
        <f t="shared" si="15"/>
        <v>91.442019683354729</v>
      </c>
    </row>
    <row r="101" spans="1:22" ht="18.75" customHeight="1">
      <c r="A101" s="269" t="s">
        <v>689</v>
      </c>
      <c r="B101" s="519">
        <v>881</v>
      </c>
      <c r="C101" s="519" t="s">
        <v>194</v>
      </c>
      <c r="D101" s="519" t="s">
        <v>274</v>
      </c>
      <c r="E101" s="518" t="s">
        <v>690</v>
      </c>
      <c r="F101" s="68"/>
      <c r="G101" s="58">
        <f>G102</f>
        <v>213.7</v>
      </c>
      <c r="H101" s="58">
        <f t="shared" si="18"/>
        <v>213.7</v>
      </c>
      <c r="I101" s="58">
        <f t="shared" si="15"/>
        <v>100</v>
      </c>
    </row>
    <row r="102" spans="1:22" ht="47.25">
      <c r="A102" s="493" t="s">
        <v>691</v>
      </c>
      <c r="B102" s="519">
        <v>881</v>
      </c>
      <c r="C102" s="69" t="s">
        <v>194</v>
      </c>
      <c r="D102" s="69" t="s">
        <v>274</v>
      </c>
      <c r="E102" s="62" t="s">
        <v>692</v>
      </c>
      <c r="F102" s="68"/>
      <c r="G102" s="58">
        <f>G103</f>
        <v>213.7</v>
      </c>
      <c r="H102" s="58">
        <f t="shared" si="18"/>
        <v>213.7</v>
      </c>
      <c r="I102" s="58">
        <f t="shared" si="15"/>
        <v>100</v>
      </c>
    </row>
    <row r="103" spans="1:22" ht="31.5">
      <c r="A103" s="493" t="s">
        <v>277</v>
      </c>
      <c r="B103" s="519">
        <v>881</v>
      </c>
      <c r="C103" s="69" t="s">
        <v>194</v>
      </c>
      <c r="D103" s="69" t="s">
        <v>274</v>
      </c>
      <c r="E103" s="62" t="s">
        <v>693</v>
      </c>
      <c r="F103" s="68"/>
      <c r="G103" s="58">
        <f>G104</f>
        <v>213.7</v>
      </c>
      <c r="H103" s="58">
        <f>H104</f>
        <v>213.7</v>
      </c>
      <c r="I103" s="58">
        <f t="shared" si="15"/>
        <v>100</v>
      </c>
    </row>
    <row r="104" spans="1:22" ht="47.25">
      <c r="A104" s="56" t="s">
        <v>201</v>
      </c>
      <c r="B104" s="519">
        <v>881</v>
      </c>
      <c r="C104" s="69" t="s">
        <v>194</v>
      </c>
      <c r="D104" s="69" t="s">
        <v>274</v>
      </c>
      <c r="E104" s="62" t="s">
        <v>693</v>
      </c>
      <c r="F104" s="68" t="s">
        <v>214</v>
      </c>
      <c r="G104" s="58">
        <v>213.7</v>
      </c>
      <c r="H104" s="58">
        <v>213.7</v>
      </c>
      <c r="I104" s="58">
        <f t="shared" si="15"/>
        <v>100</v>
      </c>
      <c r="R104" s="51" t="str">
        <f>'[1]приложение 5'!D127</f>
        <v>13 1 01 60110</v>
      </c>
      <c r="S104" s="51">
        <f>'[1]приложение 5'!E127</f>
        <v>0</v>
      </c>
      <c r="T104" s="51">
        <f>'[1]приложение 5'!F127</f>
        <v>20</v>
      </c>
      <c r="U104" s="51">
        <f>'[1]приложение 5'!G127</f>
        <v>0</v>
      </c>
      <c r="V104" s="51">
        <f>'[1]приложение 5'!H127</f>
        <v>0</v>
      </c>
    </row>
    <row r="105" spans="1:22" ht="63">
      <c r="A105" s="283" t="s">
        <v>628</v>
      </c>
      <c r="B105" s="494" t="s">
        <v>190</v>
      </c>
      <c r="C105" s="495" t="s">
        <v>194</v>
      </c>
      <c r="D105" s="69" t="s">
        <v>274</v>
      </c>
      <c r="E105" s="282" t="s">
        <v>694</v>
      </c>
      <c r="F105" s="496"/>
      <c r="G105" s="497">
        <f>G106</f>
        <v>20</v>
      </c>
      <c r="H105" s="498">
        <f t="shared" ref="H105" si="19">H106</f>
        <v>20</v>
      </c>
      <c r="I105" s="58">
        <f t="shared" si="15"/>
        <v>100</v>
      </c>
      <c r="R105" s="51" t="str">
        <f>'[1]приложение 5'!D128</f>
        <v>13 1 01 60110</v>
      </c>
      <c r="S105" s="51" t="str">
        <f>'[1]приложение 5'!E128</f>
        <v>240</v>
      </c>
      <c r="T105" s="51">
        <f>'[1]приложение 5'!F128</f>
        <v>20</v>
      </c>
      <c r="U105" s="51">
        <f>'[1]приложение 5'!G128</f>
        <v>0</v>
      </c>
      <c r="V105" s="51">
        <f>'[1]приложение 5'!H128</f>
        <v>0</v>
      </c>
    </row>
    <row r="106" spans="1:22" ht="47.25">
      <c r="A106" s="70" t="s">
        <v>201</v>
      </c>
      <c r="B106" s="484" t="s">
        <v>190</v>
      </c>
      <c r="C106" s="62" t="s">
        <v>194</v>
      </c>
      <c r="D106" s="69" t="s">
        <v>274</v>
      </c>
      <c r="E106" s="323" t="s">
        <v>694</v>
      </c>
      <c r="F106" s="496" t="s">
        <v>214</v>
      </c>
      <c r="G106" s="498">
        <v>20</v>
      </c>
      <c r="H106" s="498">
        <v>20</v>
      </c>
      <c r="I106" s="58">
        <f t="shared" si="15"/>
        <v>100</v>
      </c>
    </row>
    <row r="107" spans="1:22" ht="19.5">
      <c r="A107" s="464" t="s">
        <v>278</v>
      </c>
      <c r="B107" s="458">
        <v>881</v>
      </c>
      <c r="C107" s="459" t="s">
        <v>204</v>
      </c>
      <c r="D107" s="459" t="s">
        <v>193</v>
      </c>
      <c r="E107" s="462"/>
      <c r="F107" s="460"/>
      <c r="G107" s="463">
        <f>G108+G127</f>
        <v>5390.7</v>
      </c>
      <c r="H107" s="463">
        <f>H108+H127</f>
        <v>5271.6</v>
      </c>
      <c r="I107" s="58">
        <f t="shared" si="15"/>
        <v>97.790639434581792</v>
      </c>
    </row>
    <row r="108" spans="1:22">
      <c r="A108" s="269" t="s">
        <v>279</v>
      </c>
      <c r="B108" s="519">
        <v>881</v>
      </c>
      <c r="C108" s="87" t="s">
        <v>204</v>
      </c>
      <c r="D108" s="87" t="s">
        <v>272</v>
      </c>
      <c r="E108" s="62"/>
      <c r="F108" s="68"/>
      <c r="G108" s="53">
        <f>G109+G114+G122+G126</f>
        <v>5189.2</v>
      </c>
      <c r="H108" s="53">
        <f>H109+H114+H122+H126</f>
        <v>5135</v>
      </c>
      <c r="I108" s="58">
        <f t="shared" si="15"/>
        <v>98.955523009327067</v>
      </c>
    </row>
    <row r="109" spans="1:22" ht="126">
      <c r="A109" s="269" t="s">
        <v>280</v>
      </c>
      <c r="B109" s="519">
        <v>881</v>
      </c>
      <c r="C109" s="87" t="s">
        <v>204</v>
      </c>
      <c r="D109" s="87" t="s">
        <v>272</v>
      </c>
      <c r="E109" s="518" t="s">
        <v>281</v>
      </c>
      <c r="F109" s="68"/>
      <c r="G109" s="53">
        <f t="shared" ref="G109:H112" si="20">G110</f>
        <v>3638.2</v>
      </c>
      <c r="H109" s="53">
        <f t="shared" si="20"/>
        <v>3584</v>
      </c>
      <c r="I109" s="58">
        <f t="shared" si="15"/>
        <v>98.510252322577102</v>
      </c>
    </row>
    <row r="110" spans="1:22">
      <c r="A110" s="499" t="s">
        <v>695</v>
      </c>
      <c r="B110" s="519">
        <v>881</v>
      </c>
      <c r="C110" s="87" t="s">
        <v>204</v>
      </c>
      <c r="D110" s="87" t="s">
        <v>272</v>
      </c>
      <c r="E110" s="518" t="s">
        <v>468</v>
      </c>
      <c r="F110" s="68"/>
      <c r="G110" s="58">
        <f t="shared" si="20"/>
        <v>3638.2</v>
      </c>
      <c r="H110" s="58">
        <f t="shared" si="20"/>
        <v>3584</v>
      </c>
      <c r="I110" s="58">
        <f t="shared" si="15"/>
        <v>98.510252322577102</v>
      </c>
    </row>
    <row r="111" spans="1:22" ht="63">
      <c r="A111" s="283" t="s">
        <v>696</v>
      </c>
      <c r="B111" s="519">
        <v>881</v>
      </c>
      <c r="C111" s="86" t="s">
        <v>204</v>
      </c>
      <c r="D111" s="86" t="s">
        <v>272</v>
      </c>
      <c r="E111" s="62" t="s">
        <v>469</v>
      </c>
      <c r="F111" s="68"/>
      <c r="G111" s="58">
        <f t="shared" si="20"/>
        <v>3638.2</v>
      </c>
      <c r="H111" s="58">
        <f t="shared" si="20"/>
        <v>3584</v>
      </c>
      <c r="I111" s="58">
        <f t="shared" si="15"/>
        <v>98.510252322577102</v>
      </c>
    </row>
    <row r="112" spans="1:22" ht="47.25">
      <c r="A112" s="283" t="s">
        <v>286</v>
      </c>
      <c r="B112" s="519">
        <v>881</v>
      </c>
      <c r="C112" s="86" t="s">
        <v>204</v>
      </c>
      <c r="D112" s="86" t="s">
        <v>272</v>
      </c>
      <c r="E112" s="62" t="s">
        <v>697</v>
      </c>
      <c r="F112" s="68"/>
      <c r="G112" s="58">
        <f t="shared" si="20"/>
        <v>3638.2</v>
      </c>
      <c r="H112" s="58">
        <f t="shared" si="20"/>
        <v>3584</v>
      </c>
      <c r="I112" s="58">
        <f t="shared" si="15"/>
        <v>98.510252322577102</v>
      </c>
    </row>
    <row r="113" spans="1:9" ht="47.25">
      <c r="A113" s="71" t="s">
        <v>201</v>
      </c>
      <c r="B113" s="519">
        <v>881</v>
      </c>
      <c r="C113" s="86" t="s">
        <v>204</v>
      </c>
      <c r="D113" s="86" t="s">
        <v>272</v>
      </c>
      <c r="E113" s="62" t="s">
        <v>697</v>
      </c>
      <c r="F113" s="68" t="s">
        <v>214</v>
      </c>
      <c r="G113" s="58">
        <v>3638.2</v>
      </c>
      <c r="H113" s="58">
        <v>3584</v>
      </c>
      <c r="I113" s="58">
        <f t="shared" si="15"/>
        <v>98.510252322577102</v>
      </c>
    </row>
    <row r="114" spans="1:9" ht="94.5">
      <c r="A114" s="61" t="s">
        <v>301</v>
      </c>
      <c r="B114" s="519">
        <v>881</v>
      </c>
      <c r="C114" s="69" t="s">
        <v>204</v>
      </c>
      <c r="D114" s="69" t="s">
        <v>272</v>
      </c>
      <c r="E114" s="518" t="s">
        <v>245</v>
      </c>
      <c r="F114" s="60"/>
      <c r="G114" s="63">
        <f t="shared" ref="G114:H116" si="21">G115</f>
        <v>1062.3</v>
      </c>
      <c r="H114" s="63">
        <f t="shared" si="21"/>
        <v>1062.3</v>
      </c>
      <c r="I114" s="58">
        <f t="shared" si="15"/>
        <v>100</v>
      </c>
    </row>
    <row r="115" spans="1:9">
      <c r="A115" s="61" t="s">
        <v>698</v>
      </c>
      <c r="B115" s="519">
        <v>881</v>
      </c>
      <c r="C115" s="69" t="s">
        <v>204</v>
      </c>
      <c r="D115" s="69" t="s">
        <v>272</v>
      </c>
      <c r="E115" s="518" t="s">
        <v>699</v>
      </c>
      <c r="F115" s="60"/>
      <c r="G115" s="60">
        <f t="shared" si="21"/>
        <v>1062.3</v>
      </c>
      <c r="H115" s="60">
        <f t="shared" si="21"/>
        <v>1062.3</v>
      </c>
      <c r="I115" s="58">
        <f t="shared" si="15"/>
        <v>100</v>
      </c>
    </row>
    <row r="116" spans="1:9" ht="78.75">
      <c r="A116" s="56" t="s">
        <v>700</v>
      </c>
      <c r="B116" s="519">
        <v>881</v>
      </c>
      <c r="C116" s="69" t="s">
        <v>204</v>
      </c>
      <c r="D116" s="69" t="s">
        <v>272</v>
      </c>
      <c r="E116" s="62" t="s">
        <v>701</v>
      </c>
      <c r="F116" s="60"/>
      <c r="G116" s="60">
        <f t="shared" si="21"/>
        <v>1062.3</v>
      </c>
      <c r="H116" s="60">
        <f t="shared" si="21"/>
        <v>1062.3</v>
      </c>
      <c r="I116" s="58">
        <f t="shared" si="15"/>
        <v>100</v>
      </c>
    </row>
    <row r="117" spans="1:9" ht="105">
      <c r="A117" s="500" t="s">
        <v>639</v>
      </c>
      <c r="B117" s="519">
        <v>881</v>
      </c>
      <c r="C117" s="69" t="s">
        <v>204</v>
      </c>
      <c r="D117" s="69" t="s">
        <v>272</v>
      </c>
      <c r="E117" s="62" t="s">
        <v>702</v>
      </c>
      <c r="F117" s="60"/>
      <c r="G117" s="60">
        <f>G118</f>
        <v>1062.3</v>
      </c>
      <c r="H117" s="60">
        <f>H118</f>
        <v>1062.3</v>
      </c>
      <c r="I117" s="58">
        <f t="shared" si="15"/>
        <v>100</v>
      </c>
    </row>
    <row r="118" spans="1:9" ht="47.25">
      <c r="A118" s="56" t="s">
        <v>201</v>
      </c>
      <c r="B118" s="519">
        <v>881</v>
      </c>
      <c r="C118" s="69" t="s">
        <v>204</v>
      </c>
      <c r="D118" s="69" t="s">
        <v>272</v>
      </c>
      <c r="E118" s="62" t="s">
        <v>702</v>
      </c>
      <c r="F118" s="68">
        <v>240</v>
      </c>
      <c r="G118" s="60">
        <v>1062.3</v>
      </c>
      <c r="H118" s="60">
        <v>1062.3</v>
      </c>
      <c r="I118" s="58">
        <f t="shared" si="15"/>
        <v>100</v>
      </c>
    </row>
    <row r="119" spans="1:9" ht="78.75">
      <c r="A119" s="59" t="s">
        <v>670</v>
      </c>
      <c r="B119" s="519" t="s">
        <v>190</v>
      </c>
      <c r="C119" s="69" t="s">
        <v>204</v>
      </c>
      <c r="D119" s="69" t="s">
        <v>272</v>
      </c>
      <c r="E119" s="62" t="s">
        <v>230</v>
      </c>
      <c r="F119" s="68"/>
      <c r="G119" s="60">
        <v>100</v>
      </c>
      <c r="H119" s="60">
        <f>H120</f>
        <v>100</v>
      </c>
      <c r="I119" s="58">
        <f t="shared" si="15"/>
        <v>100</v>
      </c>
    </row>
    <row r="120" spans="1:9" ht="49.5" customHeight="1">
      <c r="A120" s="59" t="s">
        <v>229</v>
      </c>
      <c r="B120" s="519" t="s">
        <v>190</v>
      </c>
      <c r="C120" s="69" t="s">
        <v>204</v>
      </c>
      <c r="D120" s="69" t="s">
        <v>272</v>
      </c>
      <c r="E120" s="62" t="s">
        <v>238</v>
      </c>
      <c r="F120" s="68"/>
      <c r="G120" s="60">
        <v>100</v>
      </c>
      <c r="H120" s="60">
        <f>H121</f>
        <v>100</v>
      </c>
      <c r="I120" s="58">
        <f t="shared" si="15"/>
        <v>100</v>
      </c>
    </row>
    <row r="121" spans="1:9" ht="47.25">
      <c r="A121" s="59" t="s">
        <v>703</v>
      </c>
      <c r="B121" s="519" t="s">
        <v>190</v>
      </c>
      <c r="C121" s="69" t="s">
        <v>204</v>
      </c>
      <c r="D121" s="69" t="s">
        <v>272</v>
      </c>
      <c r="E121" s="62" t="s">
        <v>704</v>
      </c>
      <c r="F121" s="68"/>
      <c r="G121" s="60">
        <v>100</v>
      </c>
      <c r="H121" s="60">
        <f>H122</f>
        <v>100</v>
      </c>
      <c r="I121" s="58">
        <f t="shared" si="15"/>
        <v>100</v>
      </c>
    </row>
    <row r="122" spans="1:9" ht="57" customHeight="1">
      <c r="A122" s="61" t="s">
        <v>201</v>
      </c>
      <c r="B122" s="519" t="s">
        <v>190</v>
      </c>
      <c r="C122" s="519" t="s">
        <v>204</v>
      </c>
      <c r="D122" s="519" t="s">
        <v>272</v>
      </c>
      <c r="E122" s="518" t="s">
        <v>704</v>
      </c>
      <c r="F122" s="490" t="s">
        <v>214</v>
      </c>
      <c r="G122" s="63">
        <v>100</v>
      </c>
      <c r="H122" s="63">
        <v>100</v>
      </c>
      <c r="I122" s="58">
        <f t="shared" si="15"/>
        <v>100</v>
      </c>
    </row>
    <row r="123" spans="1:9" ht="78.75">
      <c r="A123" s="59" t="s">
        <v>670</v>
      </c>
      <c r="B123" s="519" t="s">
        <v>190</v>
      </c>
      <c r="C123" s="519" t="s">
        <v>204</v>
      </c>
      <c r="D123" s="519" t="s">
        <v>272</v>
      </c>
      <c r="E123" s="62" t="s">
        <v>230</v>
      </c>
      <c r="F123" s="490"/>
      <c r="G123" s="60">
        <v>388.7</v>
      </c>
      <c r="H123" s="60">
        <f>H124</f>
        <v>388.7</v>
      </c>
      <c r="I123" s="58">
        <f t="shared" si="15"/>
        <v>100</v>
      </c>
    </row>
    <row r="124" spans="1:9" ht="77.25" customHeight="1">
      <c r="A124" s="59" t="s">
        <v>229</v>
      </c>
      <c r="B124" s="519" t="s">
        <v>190</v>
      </c>
      <c r="C124" s="519" t="s">
        <v>204</v>
      </c>
      <c r="D124" s="519" t="s">
        <v>272</v>
      </c>
      <c r="E124" s="62" t="s">
        <v>238</v>
      </c>
      <c r="F124" s="490"/>
      <c r="G124" s="60">
        <v>388.7</v>
      </c>
      <c r="H124" s="60">
        <f>H125</f>
        <v>388.7</v>
      </c>
      <c r="I124" s="58">
        <f t="shared" si="15"/>
        <v>100</v>
      </c>
    </row>
    <row r="125" spans="1:9" ht="47.25">
      <c r="A125" s="59" t="s">
        <v>703</v>
      </c>
      <c r="B125" s="519" t="s">
        <v>190</v>
      </c>
      <c r="C125" s="519" t="s">
        <v>204</v>
      </c>
      <c r="D125" s="519" t="s">
        <v>272</v>
      </c>
      <c r="E125" s="62" t="s">
        <v>705</v>
      </c>
      <c r="F125" s="490"/>
      <c r="G125" s="60">
        <v>388.7</v>
      </c>
      <c r="H125" s="60">
        <f>H126</f>
        <v>388.7</v>
      </c>
      <c r="I125" s="58">
        <f t="shared" si="15"/>
        <v>100</v>
      </c>
    </row>
    <row r="126" spans="1:9" ht="47.25">
      <c r="A126" s="61" t="s">
        <v>201</v>
      </c>
      <c r="B126" s="519" t="s">
        <v>190</v>
      </c>
      <c r="C126" s="519" t="s">
        <v>204</v>
      </c>
      <c r="D126" s="519" t="s">
        <v>272</v>
      </c>
      <c r="E126" s="519" t="s">
        <v>705</v>
      </c>
      <c r="F126" s="490" t="s">
        <v>214</v>
      </c>
      <c r="G126" s="63">
        <v>388.7</v>
      </c>
      <c r="H126" s="63">
        <v>388.7</v>
      </c>
      <c r="I126" s="58">
        <f t="shared" si="15"/>
        <v>100</v>
      </c>
    </row>
    <row r="127" spans="1:9" ht="37.5">
      <c r="A127" s="461" t="s">
        <v>157</v>
      </c>
      <c r="B127" s="458">
        <v>881</v>
      </c>
      <c r="C127" s="459" t="s">
        <v>204</v>
      </c>
      <c r="D127" s="459" t="s">
        <v>305</v>
      </c>
      <c r="E127" s="462"/>
      <c r="F127" s="460"/>
      <c r="G127" s="463">
        <f>G132</f>
        <v>201.5</v>
      </c>
      <c r="H127" s="463">
        <f>H132</f>
        <v>136.6</v>
      </c>
      <c r="I127" s="58">
        <f t="shared" si="15"/>
        <v>67.791563275434243</v>
      </c>
    </row>
    <row r="128" spans="1:9" ht="134.25" customHeight="1">
      <c r="A128" s="269" t="s">
        <v>306</v>
      </c>
      <c r="B128" s="519">
        <v>881</v>
      </c>
      <c r="C128" s="519" t="s">
        <v>204</v>
      </c>
      <c r="D128" s="519" t="s">
        <v>305</v>
      </c>
      <c r="E128" s="518" t="s">
        <v>255</v>
      </c>
      <c r="F128" s="68"/>
      <c r="G128" s="53">
        <f>G129</f>
        <v>201.5</v>
      </c>
      <c r="H128" s="53">
        <f t="shared" ref="G128:H129" si="22">H129</f>
        <v>136.6</v>
      </c>
      <c r="I128" s="58">
        <f t="shared" si="15"/>
        <v>67.791563275434243</v>
      </c>
    </row>
    <row r="129" spans="1:9" ht="42.75" customHeight="1">
      <c r="A129" s="269" t="s">
        <v>689</v>
      </c>
      <c r="B129" s="519">
        <v>881</v>
      </c>
      <c r="C129" s="519" t="s">
        <v>204</v>
      </c>
      <c r="D129" s="519" t="s">
        <v>305</v>
      </c>
      <c r="E129" s="518" t="s">
        <v>706</v>
      </c>
      <c r="F129" s="68"/>
      <c r="G129" s="58">
        <f t="shared" si="22"/>
        <v>201.5</v>
      </c>
      <c r="H129" s="58">
        <f t="shared" si="22"/>
        <v>136.6</v>
      </c>
      <c r="I129" s="58">
        <f t="shared" si="15"/>
        <v>67.791563275434243</v>
      </c>
    </row>
    <row r="130" spans="1:9" ht="25.5" customHeight="1">
      <c r="A130" s="56" t="s">
        <v>707</v>
      </c>
      <c r="B130" s="519">
        <v>881</v>
      </c>
      <c r="C130" s="69" t="s">
        <v>204</v>
      </c>
      <c r="D130" s="69" t="s">
        <v>305</v>
      </c>
      <c r="E130" s="62" t="s">
        <v>673</v>
      </c>
      <c r="F130" s="68"/>
      <c r="G130" s="58">
        <f>G132</f>
        <v>201.5</v>
      </c>
      <c r="H130" s="58">
        <f>H132</f>
        <v>136.6</v>
      </c>
      <c r="I130" s="58">
        <f t="shared" si="15"/>
        <v>67.791563275434243</v>
      </c>
    </row>
    <row r="131" spans="1:9" ht="24" customHeight="1">
      <c r="A131" s="56" t="s">
        <v>708</v>
      </c>
      <c r="B131" s="519">
        <v>881</v>
      </c>
      <c r="C131" s="69" t="s">
        <v>204</v>
      </c>
      <c r="D131" s="69" t="s">
        <v>305</v>
      </c>
      <c r="E131" s="62" t="s">
        <v>709</v>
      </c>
      <c r="F131" s="68"/>
      <c r="G131" s="58">
        <f>G132</f>
        <v>201.5</v>
      </c>
      <c r="H131" s="58">
        <f>H132</f>
        <v>136.6</v>
      </c>
      <c r="I131" s="58">
        <f t="shared" si="15"/>
        <v>67.791563275434243</v>
      </c>
    </row>
    <row r="132" spans="1:9" ht="36.75" customHeight="1">
      <c r="A132" s="56" t="s">
        <v>201</v>
      </c>
      <c r="B132" s="519">
        <v>881</v>
      </c>
      <c r="C132" s="69" t="s">
        <v>204</v>
      </c>
      <c r="D132" s="69" t="s">
        <v>305</v>
      </c>
      <c r="E132" s="62" t="s">
        <v>709</v>
      </c>
      <c r="F132" s="68" t="s">
        <v>214</v>
      </c>
      <c r="G132" s="58">
        <v>201.5</v>
      </c>
      <c r="H132" s="58">
        <v>136.6</v>
      </c>
      <c r="I132" s="58">
        <f t="shared" si="15"/>
        <v>67.791563275434243</v>
      </c>
    </row>
    <row r="133" spans="1:9" ht="30.75" customHeight="1">
      <c r="A133" s="464" t="s">
        <v>318</v>
      </c>
      <c r="B133" s="458">
        <v>881</v>
      </c>
      <c r="C133" s="459" t="s">
        <v>319</v>
      </c>
      <c r="D133" s="459" t="s">
        <v>193</v>
      </c>
      <c r="E133" s="462"/>
      <c r="F133" s="460"/>
      <c r="G133" s="463">
        <f>G134+G155+G184</f>
        <v>15593.7</v>
      </c>
      <c r="H133" s="463">
        <f>H134+H155+H184</f>
        <v>14367.3</v>
      </c>
      <c r="I133" s="58">
        <f t="shared" si="15"/>
        <v>92.135285403720729</v>
      </c>
    </row>
    <row r="134" spans="1:9" ht="30.75" customHeight="1">
      <c r="A134" s="461" t="s">
        <v>160</v>
      </c>
      <c r="B134" s="458">
        <v>881</v>
      </c>
      <c r="C134" s="459" t="s">
        <v>319</v>
      </c>
      <c r="D134" s="459" t="s">
        <v>192</v>
      </c>
      <c r="E134" s="462"/>
      <c r="F134" s="460"/>
      <c r="G134" s="463">
        <f>G139+G144+G145+G154</f>
        <v>681.4</v>
      </c>
      <c r="H134" s="463">
        <f>H139+H144+H145+H154</f>
        <v>597.1</v>
      </c>
      <c r="I134" s="58">
        <f t="shared" si="15"/>
        <v>87.628412092750224</v>
      </c>
    </row>
    <row r="135" spans="1:9" ht="78.75">
      <c r="A135" s="59" t="s">
        <v>670</v>
      </c>
      <c r="B135" s="519">
        <v>881</v>
      </c>
      <c r="C135" s="86" t="s">
        <v>319</v>
      </c>
      <c r="D135" s="86" t="s">
        <v>192</v>
      </c>
      <c r="E135" s="62" t="s">
        <v>228</v>
      </c>
      <c r="F135" s="68"/>
      <c r="G135" s="53">
        <f t="shared" ref="G135:H138" si="23">G136</f>
        <v>511.4</v>
      </c>
      <c r="H135" s="53">
        <f t="shared" si="23"/>
        <v>508.1</v>
      </c>
      <c r="I135" s="58">
        <f t="shared" si="15"/>
        <v>99.354712553773965</v>
      </c>
    </row>
    <row r="136" spans="1:9">
      <c r="A136" s="59" t="s">
        <v>229</v>
      </c>
      <c r="B136" s="519">
        <v>881</v>
      </c>
      <c r="C136" s="86" t="s">
        <v>319</v>
      </c>
      <c r="D136" s="86" t="s">
        <v>192</v>
      </c>
      <c r="E136" s="62" t="s">
        <v>230</v>
      </c>
      <c r="F136" s="68"/>
      <c r="G136" s="58">
        <f t="shared" si="23"/>
        <v>511.4</v>
      </c>
      <c r="H136" s="58">
        <f t="shared" si="23"/>
        <v>508.1</v>
      </c>
      <c r="I136" s="58">
        <f t="shared" si="15"/>
        <v>99.354712553773965</v>
      </c>
    </row>
    <row r="137" spans="1:9">
      <c r="A137" s="59" t="s">
        <v>229</v>
      </c>
      <c r="B137" s="519">
        <v>881</v>
      </c>
      <c r="C137" s="86" t="s">
        <v>319</v>
      </c>
      <c r="D137" s="86" t="s">
        <v>192</v>
      </c>
      <c r="E137" s="62" t="s">
        <v>231</v>
      </c>
      <c r="F137" s="68"/>
      <c r="G137" s="58">
        <f t="shared" si="23"/>
        <v>511.4</v>
      </c>
      <c r="H137" s="58">
        <f t="shared" si="23"/>
        <v>508.1</v>
      </c>
      <c r="I137" s="58">
        <f t="shared" si="15"/>
        <v>99.354712553773965</v>
      </c>
    </row>
    <row r="138" spans="1:9" s="64" customFormat="1" ht="94.5">
      <c r="A138" s="59" t="s">
        <v>71</v>
      </c>
      <c r="B138" s="519">
        <v>881</v>
      </c>
      <c r="C138" s="86" t="s">
        <v>319</v>
      </c>
      <c r="D138" s="86" t="s">
        <v>192</v>
      </c>
      <c r="E138" s="62" t="s">
        <v>320</v>
      </c>
      <c r="F138" s="68"/>
      <c r="G138" s="58">
        <f t="shared" si="23"/>
        <v>511.4</v>
      </c>
      <c r="H138" s="58">
        <f t="shared" si="23"/>
        <v>508.1</v>
      </c>
      <c r="I138" s="58">
        <f t="shared" si="15"/>
        <v>99.354712553773965</v>
      </c>
    </row>
    <row r="139" spans="1:9" ht="47.25">
      <c r="A139" s="59" t="s">
        <v>321</v>
      </c>
      <c r="B139" s="519">
        <v>881</v>
      </c>
      <c r="C139" s="86" t="s">
        <v>319</v>
      </c>
      <c r="D139" s="86" t="s">
        <v>192</v>
      </c>
      <c r="E139" s="62" t="s">
        <v>320</v>
      </c>
      <c r="F139" s="68" t="s">
        <v>214</v>
      </c>
      <c r="G139" s="58">
        <v>511.4</v>
      </c>
      <c r="H139" s="58">
        <v>508.1</v>
      </c>
      <c r="I139" s="58">
        <f t="shared" si="15"/>
        <v>99.354712553773965</v>
      </c>
    </row>
    <row r="140" spans="1:9" ht="78.75">
      <c r="A140" s="59" t="s">
        <v>670</v>
      </c>
      <c r="B140" s="519">
        <v>881</v>
      </c>
      <c r="C140" s="86" t="s">
        <v>319</v>
      </c>
      <c r="D140" s="86" t="s">
        <v>192</v>
      </c>
      <c r="E140" s="62" t="s">
        <v>228</v>
      </c>
      <c r="F140" s="68"/>
      <c r="G140" s="53">
        <f t="shared" ref="G140:H143" si="24">G141</f>
        <v>20</v>
      </c>
      <c r="H140" s="53">
        <f t="shared" si="24"/>
        <v>14.1</v>
      </c>
      <c r="I140" s="58">
        <f t="shared" si="15"/>
        <v>70.5</v>
      </c>
    </row>
    <row r="141" spans="1:9">
      <c r="A141" s="59" t="s">
        <v>229</v>
      </c>
      <c r="B141" s="519">
        <v>881</v>
      </c>
      <c r="C141" s="86" t="s">
        <v>319</v>
      </c>
      <c r="D141" s="86" t="s">
        <v>192</v>
      </c>
      <c r="E141" s="62" t="s">
        <v>230</v>
      </c>
      <c r="F141" s="68"/>
      <c r="G141" s="58">
        <f t="shared" si="24"/>
        <v>20</v>
      </c>
      <c r="H141" s="58">
        <f t="shared" si="24"/>
        <v>14.1</v>
      </c>
      <c r="I141" s="58">
        <f t="shared" si="15"/>
        <v>70.5</v>
      </c>
    </row>
    <row r="142" spans="1:9">
      <c r="A142" s="59" t="s">
        <v>229</v>
      </c>
      <c r="B142" s="519">
        <v>881</v>
      </c>
      <c r="C142" s="86" t="s">
        <v>319</v>
      </c>
      <c r="D142" s="86" t="s">
        <v>192</v>
      </c>
      <c r="E142" s="62" t="s">
        <v>231</v>
      </c>
      <c r="F142" s="68"/>
      <c r="G142" s="58">
        <f t="shared" si="24"/>
        <v>20</v>
      </c>
      <c r="H142" s="58">
        <f t="shared" si="24"/>
        <v>14.1</v>
      </c>
      <c r="I142" s="58">
        <f t="shared" si="15"/>
        <v>70.5</v>
      </c>
    </row>
    <row r="143" spans="1:9" ht="47.25">
      <c r="A143" s="59" t="s">
        <v>324</v>
      </c>
      <c r="B143" s="519">
        <v>881</v>
      </c>
      <c r="C143" s="86" t="s">
        <v>319</v>
      </c>
      <c r="D143" s="86" t="s">
        <v>192</v>
      </c>
      <c r="E143" s="62" t="s">
        <v>325</v>
      </c>
      <c r="F143" s="68"/>
      <c r="G143" s="58">
        <f t="shared" si="24"/>
        <v>20</v>
      </c>
      <c r="H143" s="58">
        <f t="shared" si="24"/>
        <v>14.1</v>
      </c>
      <c r="I143" s="58">
        <f t="shared" ref="I143:I206" si="25">H143/G143*100</f>
        <v>70.5</v>
      </c>
    </row>
    <row r="144" spans="1:9" ht="47.25">
      <c r="A144" s="56" t="s">
        <v>201</v>
      </c>
      <c r="B144" s="519">
        <v>881</v>
      </c>
      <c r="C144" s="86" t="s">
        <v>319</v>
      </c>
      <c r="D144" s="86" t="s">
        <v>192</v>
      </c>
      <c r="E144" s="62" t="s">
        <v>325</v>
      </c>
      <c r="F144" s="68" t="s">
        <v>214</v>
      </c>
      <c r="G144" s="58">
        <v>20</v>
      </c>
      <c r="H144" s="60">
        <v>14.1</v>
      </c>
      <c r="I144" s="58">
        <f t="shared" si="25"/>
        <v>70.5</v>
      </c>
    </row>
    <row r="145" spans="1:9" ht="36" customHeight="1">
      <c r="A145" s="269" t="s">
        <v>670</v>
      </c>
      <c r="B145" s="519">
        <v>881</v>
      </c>
      <c r="C145" s="86" t="s">
        <v>319</v>
      </c>
      <c r="D145" s="86" t="s">
        <v>192</v>
      </c>
      <c r="E145" s="518" t="s">
        <v>228</v>
      </c>
      <c r="F145" s="68"/>
      <c r="G145" s="53">
        <v>50</v>
      </c>
      <c r="H145" s="53">
        <v>50</v>
      </c>
      <c r="I145" s="58">
        <f t="shared" si="25"/>
        <v>100</v>
      </c>
    </row>
    <row r="146" spans="1:9" ht="15.75" customHeight="1">
      <c r="A146" s="59" t="s">
        <v>229</v>
      </c>
      <c r="B146" s="519">
        <v>881</v>
      </c>
      <c r="C146" s="86" t="s">
        <v>319</v>
      </c>
      <c r="D146" s="86" t="s">
        <v>192</v>
      </c>
      <c r="E146" s="62" t="s">
        <v>230</v>
      </c>
      <c r="F146" s="68"/>
      <c r="G146" s="58">
        <v>50</v>
      </c>
      <c r="H146" s="58">
        <v>50</v>
      </c>
      <c r="I146" s="58">
        <f t="shared" si="25"/>
        <v>100</v>
      </c>
    </row>
    <row r="147" spans="1:9">
      <c r="A147" s="59" t="s">
        <v>229</v>
      </c>
      <c r="B147" s="519">
        <v>881</v>
      </c>
      <c r="C147" s="86" t="s">
        <v>319</v>
      </c>
      <c r="D147" s="86" t="s">
        <v>192</v>
      </c>
      <c r="E147" s="62" t="s">
        <v>238</v>
      </c>
      <c r="F147" s="68"/>
      <c r="G147" s="58">
        <v>50</v>
      </c>
      <c r="H147" s="58">
        <v>50</v>
      </c>
      <c r="I147" s="58">
        <f t="shared" si="25"/>
        <v>100</v>
      </c>
    </row>
    <row r="148" spans="1:9" ht="47.25">
      <c r="A148" s="59" t="s">
        <v>710</v>
      </c>
      <c r="B148" s="519">
        <v>881</v>
      </c>
      <c r="C148" s="86" t="s">
        <v>319</v>
      </c>
      <c r="D148" s="86" t="s">
        <v>192</v>
      </c>
      <c r="E148" s="62" t="s">
        <v>88</v>
      </c>
      <c r="F148" s="68"/>
      <c r="G148" s="371">
        <v>50</v>
      </c>
      <c r="H148" s="371">
        <v>50</v>
      </c>
      <c r="I148" s="58">
        <f t="shared" si="25"/>
        <v>100</v>
      </c>
    </row>
    <row r="149" spans="1:9">
      <c r="A149" s="59" t="s">
        <v>322</v>
      </c>
      <c r="B149" s="519">
        <v>881</v>
      </c>
      <c r="C149" s="86" t="s">
        <v>319</v>
      </c>
      <c r="D149" s="86" t="s">
        <v>192</v>
      </c>
      <c r="E149" s="62" t="s">
        <v>88</v>
      </c>
      <c r="F149" s="68" t="s">
        <v>66</v>
      </c>
      <c r="G149" s="371">
        <v>50</v>
      </c>
      <c r="H149" s="371">
        <v>50</v>
      </c>
      <c r="I149" s="58">
        <f t="shared" si="25"/>
        <v>100</v>
      </c>
    </row>
    <row r="150" spans="1:9" ht="78.75">
      <c r="A150" s="501" t="s">
        <v>670</v>
      </c>
      <c r="B150" s="519" t="s">
        <v>190</v>
      </c>
      <c r="C150" s="86" t="s">
        <v>319</v>
      </c>
      <c r="D150" s="86" t="s">
        <v>192</v>
      </c>
      <c r="E150" s="62" t="s">
        <v>711</v>
      </c>
      <c r="F150" s="68"/>
      <c r="G150" s="371">
        <v>100</v>
      </c>
      <c r="H150" s="371">
        <f>H151</f>
        <v>24.9</v>
      </c>
      <c r="I150" s="58">
        <f t="shared" si="25"/>
        <v>24.9</v>
      </c>
    </row>
    <row r="151" spans="1:9">
      <c r="A151" s="493" t="s">
        <v>229</v>
      </c>
      <c r="B151" s="519" t="s">
        <v>190</v>
      </c>
      <c r="C151" s="86" t="s">
        <v>319</v>
      </c>
      <c r="D151" s="86" t="s">
        <v>192</v>
      </c>
      <c r="E151" s="62" t="s">
        <v>230</v>
      </c>
      <c r="F151" s="68"/>
      <c r="G151" s="371">
        <v>100</v>
      </c>
      <c r="H151" s="371">
        <f>H152</f>
        <v>24.9</v>
      </c>
      <c r="I151" s="58">
        <f t="shared" si="25"/>
        <v>24.9</v>
      </c>
    </row>
    <row r="152" spans="1:9" ht="64.5" customHeight="1">
      <c r="A152" s="493" t="s">
        <v>229</v>
      </c>
      <c r="B152" s="519" t="s">
        <v>190</v>
      </c>
      <c r="C152" s="86" t="s">
        <v>319</v>
      </c>
      <c r="D152" s="86" t="s">
        <v>192</v>
      </c>
      <c r="E152" s="62" t="s">
        <v>238</v>
      </c>
      <c r="F152" s="68"/>
      <c r="G152" s="371">
        <v>100</v>
      </c>
      <c r="H152" s="371">
        <f>H153</f>
        <v>24.9</v>
      </c>
      <c r="I152" s="58">
        <f t="shared" si="25"/>
        <v>24.9</v>
      </c>
    </row>
    <row r="153" spans="1:9" ht="78.75">
      <c r="A153" s="493" t="s">
        <v>712</v>
      </c>
      <c r="B153" s="519" t="s">
        <v>190</v>
      </c>
      <c r="C153" s="86" t="s">
        <v>319</v>
      </c>
      <c r="D153" s="86" t="s">
        <v>192</v>
      </c>
      <c r="E153" s="62" t="s">
        <v>713</v>
      </c>
      <c r="F153" s="68"/>
      <c r="G153" s="371">
        <v>100</v>
      </c>
      <c r="H153" s="371">
        <f>H154</f>
        <v>24.9</v>
      </c>
      <c r="I153" s="58">
        <f t="shared" si="25"/>
        <v>24.9</v>
      </c>
    </row>
    <row r="154" spans="1:9">
      <c r="A154" s="493" t="s">
        <v>322</v>
      </c>
      <c r="B154" s="519" t="s">
        <v>190</v>
      </c>
      <c r="C154" s="86" t="s">
        <v>319</v>
      </c>
      <c r="D154" s="86" t="s">
        <v>192</v>
      </c>
      <c r="E154" s="62" t="s">
        <v>713</v>
      </c>
      <c r="F154" s="68" t="s">
        <v>214</v>
      </c>
      <c r="G154" s="371">
        <v>100</v>
      </c>
      <c r="H154" s="371">
        <v>24.9</v>
      </c>
      <c r="I154" s="58">
        <f t="shared" si="25"/>
        <v>24.9</v>
      </c>
    </row>
    <row r="155" spans="1:9" ht="18.75">
      <c r="A155" s="461" t="s">
        <v>161</v>
      </c>
      <c r="B155" s="458">
        <v>881</v>
      </c>
      <c r="C155" s="459" t="s">
        <v>319</v>
      </c>
      <c r="D155" s="459" t="s">
        <v>267</v>
      </c>
      <c r="E155" s="462"/>
      <c r="F155" s="460"/>
      <c r="G155" s="463">
        <f>G161+G156+G169+G178+G183</f>
        <v>6804.2</v>
      </c>
      <c r="H155" s="463">
        <f>H161+H156+H169+H178+H183</f>
        <v>6788.5</v>
      </c>
      <c r="I155" s="58">
        <f t="shared" si="25"/>
        <v>99.769260162840595</v>
      </c>
    </row>
    <row r="156" spans="1:9" ht="110.25">
      <c r="A156" s="61" t="s">
        <v>135</v>
      </c>
      <c r="B156" s="519">
        <v>881</v>
      </c>
      <c r="C156" s="87" t="s">
        <v>319</v>
      </c>
      <c r="D156" s="87" t="s">
        <v>267</v>
      </c>
      <c r="E156" s="518" t="s">
        <v>592</v>
      </c>
      <c r="F156" s="68"/>
      <c r="G156" s="271">
        <f>G158</f>
        <v>3000</v>
      </c>
      <c r="H156" s="271">
        <f t="shared" ref="H156" si="26">H158</f>
        <v>3000</v>
      </c>
      <c r="I156" s="58">
        <f t="shared" si="25"/>
        <v>100</v>
      </c>
    </row>
    <row r="157" spans="1:9" ht="48" customHeight="1">
      <c r="A157" s="61" t="s">
        <v>689</v>
      </c>
      <c r="B157" s="519">
        <v>881</v>
      </c>
      <c r="C157" s="87" t="s">
        <v>319</v>
      </c>
      <c r="D157" s="87" t="s">
        <v>267</v>
      </c>
      <c r="E157" s="518" t="s">
        <v>714</v>
      </c>
      <c r="F157" s="68"/>
      <c r="G157" s="371">
        <f>G158</f>
        <v>3000</v>
      </c>
      <c r="H157" s="371">
        <f>H158</f>
        <v>3000</v>
      </c>
      <c r="I157" s="58">
        <f t="shared" si="25"/>
        <v>100</v>
      </c>
    </row>
    <row r="158" spans="1:9" ht="110.25">
      <c r="A158" s="56" t="s">
        <v>715</v>
      </c>
      <c r="B158" s="519">
        <v>881</v>
      </c>
      <c r="C158" s="86" t="s">
        <v>319</v>
      </c>
      <c r="D158" s="86" t="s">
        <v>267</v>
      </c>
      <c r="E158" s="62" t="s">
        <v>716</v>
      </c>
      <c r="F158" s="68"/>
      <c r="G158" s="58">
        <f>G160</f>
        <v>3000</v>
      </c>
      <c r="H158" s="58">
        <f t="shared" ref="H158" si="27">H160</f>
        <v>3000</v>
      </c>
      <c r="I158" s="58">
        <f t="shared" si="25"/>
        <v>100</v>
      </c>
    </row>
    <row r="159" spans="1:9" ht="31.5">
      <c r="A159" s="56" t="s">
        <v>717</v>
      </c>
      <c r="B159" s="519">
        <v>881</v>
      </c>
      <c r="C159" s="86" t="s">
        <v>319</v>
      </c>
      <c r="D159" s="86" t="s">
        <v>267</v>
      </c>
      <c r="E159" s="62" t="s">
        <v>718</v>
      </c>
      <c r="F159" s="68"/>
      <c r="G159" s="58">
        <v>3000</v>
      </c>
      <c r="H159" s="60">
        <f>H160</f>
        <v>3000</v>
      </c>
      <c r="I159" s="58">
        <f t="shared" si="25"/>
        <v>100</v>
      </c>
    </row>
    <row r="160" spans="1:9" ht="47.25">
      <c r="A160" s="56" t="s">
        <v>201</v>
      </c>
      <c r="B160" s="519" t="s">
        <v>190</v>
      </c>
      <c r="C160" s="86" t="s">
        <v>319</v>
      </c>
      <c r="D160" s="86" t="s">
        <v>267</v>
      </c>
      <c r="E160" s="62" t="s">
        <v>719</v>
      </c>
      <c r="F160" s="68" t="s">
        <v>214</v>
      </c>
      <c r="G160" s="58">
        <v>3000</v>
      </c>
      <c r="H160" s="60">
        <v>3000</v>
      </c>
      <c r="I160" s="58">
        <f t="shared" si="25"/>
        <v>100</v>
      </c>
    </row>
    <row r="161" spans="1:9" ht="76.5" customHeight="1">
      <c r="A161" s="269" t="s">
        <v>51</v>
      </c>
      <c r="B161" s="519">
        <v>881</v>
      </c>
      <c r="C161" s="87" t="s">
        <v>319</v>
      </c>
      <c r="D161" s="87" t="s">
        <v>267</v>
      </c>
      <c r="E161" s="518" t="s">
        <v>323</v>
      </c>
      <c r="F161" s="68"/>
      <c r="G161" s="53">
        <f>G165+G166</f>
        <v>1194</v>
      </c>
      <c r="H161" s="53">
        <f>H165+H166</f>
        <v>1178.3</v>
      </c>
      <c r="I161" s="58">
        <f t="shared" si="25"/>
        <v>98.685092127303179</v>
      </c>
    </row>
    <row r="162" spans="1:9" ht="76.5" customHeight="1">
      <c r="A162" s="499" t="s">
        <v>695</v>
      </c>
      <c r="B162" s="519">
        <v>881</v>
      </c>
      <c r="C162" s="87" t="s">
        <v>319</v>
      </c>
      <c r="D162" s="87" t="s">
        <v>267</v>
      </c>
      <c r="E162" s="518" t="s">
        <v>564</v>
      </c>
      <c r="F162" s="68"/>
      <c r="G162" s="53">
        <f>G165</f>
        <v>155</v>
      </c>
      <c r="H162" s="53">
        <f>H163</f>
        <v>140</v>
      </c>
      <c r="I162" s="58">
        <f t="shared" si="25"/>
        <v>90.322580645161281</v>
      </c>
    </row>
    <row r="163" spans="1:9" ht="76.5" customHeight="1">
      <c r="A163" s="70" t="s">
        <v>720</v>
      </c>
      <c r="B163" s="519">
        <v>881</v>
      </c>
      <c r="C163" s="86" t="s">
        <v>319</v>
      </c>
      <c r="D163" s="86" t="s">
        <v>267</v>
      </c>
      <c r="E163" s="62" t="s">
        <v>721</v>
      </c>
      <c r="F163" s="68"/>
      <c r="G163" s="58">
        <v>155</v>
      </c>
      <c r="H163" s="58">
        <f>H164</f>
        <v>140</v>
      </c>
      <c r="I163" s="58">
        <f t="shared" si="25"/>
        <v>90.322580645161281</v>
      </c>
    </row>
    <row r="164" spans="1:9" ht="76.5" customHeight="1">
      <c r="A164" s="502" t="s">
        <v>722</v>
      </c>
      <c r="B164" s="519">
        <v>881</v>
      </c>
      <c r="C164" s="86" t="s">
        <v>319</v>
      </c>
      <c r="D164" s="86" t="s">
        <v>267</v>
      </c>
      <c r="E164" s="62" t="s">
        <v>723</v>
      </c>
      <c r="F164" s="68"/>
      <c r="G164" s="58">
        <v>155</v>
      </c>
      <c r="H164" s="58">
        <f>H165</f>
        <v>140</v>
      </c>
      <c r="I164" s="58">
        <f t="shared" si="25"/>
        <v>90.322580645161281</v>
      </c>
    </row>
    <row r="165" spans="1:9" ht="76.5" customHeight="1">
      <c r="A165" s="70" t="s">
        <v>201</v>
      </c>
      <c r="B165" s="519">
        <v>881</v>
      </c>
      <c r="C165" s="86" t="s">
        <v>319</v>
      </c>
      <c r="D165" s="86" t="s">
        <v>267</v>
      </c>
      <c r="E165" s="62" t="s">
        <v>723</v>
      </c>
      <c r="F165" s="68" t="s">
        <v>214</v>
      </c>
      <c r="G165" s="58">
        <v>155</v>
      </c>
      <c r="H165" s="58">
        <v>140</v>
      </c>
      <c r="I165" s="58">
        <f t="shared" si="25"/>
        <v>90.322580645161281</v>
      </c>
    </row>
    <row r="166" spans="1:9" ht="63">
      <c r="A166" s="82" t="s">
        <v>724</v>
      </c>
      <c r="B166" s="519" t="s">
        <v>190</v>
      </c>
      <c r="C166" s="87" t="s">
        <v>319</v>
      </c>
      <c r="D166" s="87" t="s">
        <v>267</v>
      </c>
      <c r="E166" s="518" t="s">
        <v>725</v>
      </c>
      <c r="F166" s="490"/>
      <c r="G166" s="271">
        <v>1039</v>
      </c>
      <c r="H166" s="271">
        <f>H167</f>
        <v>1038.3</v>
      </c>
      <c r="I166" s="58">
        <f t="shared" si="25"/>
        <v>99.932627526467755</v>
      </c>
    </row>
    <row r="167" spans="1:9" ht="47.25">
      <c r="A167" s="70" t="s">
        <v>726</v>
      </c>
      <c r="B167" s="519" t="s">
        <v>190</v>
      </c>
      <c r="C167" s="86" t="s">
        <v>319</v>
      </c>
      <c r="D167" s="86" t="s">
        <v>267</v>
      </c>
      <c r="E167" s="62" t="s">
        <v>727</v>
      </c>
      <c r="F167" s="68"/>
      <c r="G167" s="371">
        <v>1039</v>
      </c>
      <c r="H167" s="371">
        <f>H168</f>
        <v>1038.3</v>
      </c>
      <c r="I167" s="58">
        <f t="shared" si="25"/>
        <v>99.932627526467755</v>
      </c>
    </row>
    <row r="168" spans="1:9" ht="47.25">
      <c r="A168" s="70" t="s">
        <v>201</v>
      </c>
      <c r="B168" s="519" t="s">
        <v>190</v>
      </c>
      <c r="C168" s="86" t="s">
        <v>319</v>
      </c>
      <c r="D168" s="86" t="s">
        <v>267</v>
      </c>
      <c r="E168" s="62" t="s">
        <v>727</v>
      </c>
      <c r="F168" s="68" t="s">
        <v>214</v>
      </c>
      <c r="G168" s="371">
        <v>1039</v>
      </c>
      <c r="H168" s="371">
        <v>1038.3</v>
      </c>
      <c r="I168" s="58">
        <f t="shared" si="25"/>
        <v>99.932627526467755</v>
      </c>
    </row>
    <row r="169" spans="1:9" ht="78.75">
      <c r="A169" s="269" t="s">
        <v>670</v>
      </c>
      <c r="B169" s="519">
        <v>881</v>
      </c>
      <c r="C169" s="87" t="s">
        <v>319</v>
      </c>
      <c r="D169" s="87" t="s">
        <v>267</v>
      </c>
      <c r="E169" s="518" t="s">
        <v>228</v>
      </c>
      <c r="F169" s="490"/>
      <c r="G169" s="271">
        <v>2600</v>
      </c>
      <c r="H169" s="271">
        <f>H170</f>
        <v>2600</v>
      </c>
      <c r="I169" s="58">
        <f t="shared" si="25"/>
        <v>100</v>
      </c>
    </row>
    <row r="170" spans="1:9">
      <c r="A170" s="59" t="s">
        <v>229</v>
      </c>
      <c r="B170" s="519">
        <v>881</v>
      </c>
      <c r="C170" s="86" t="s">
        <v>319</v>
      </c>
      <c r="D170" s="86" t="s">
        <v>267</v>
      </c>
      <c r="E170" s="62" t="s">
        <v>230</v>
      </c>
      <c r="F170" s="68"/>
      <c r="G170" s="371">
        <v>2600</v>
      </c>
      <c r="H170" s="371">
        <f>H171</f>
        <v>2600</v>
      </c>
      <c r="I170" s="58">
        <f t="shared" si="25"/>
        <v>100</v>
      </c>
    </row>
    <row r="171" spans="1:9">
      <c r="A171" s="59" t="s">
        <v>229</v>
      </c>
      <c r="B171" s="519">
        <v>881</v>
      </c>
      <c r="C171" s="86" t="s">
        <v>319</v>
      </c>
      <c r="D171" s="86" t="s">
        <v>267</v>
      </c>
      <c r="E171" s="62" t="s">
        <v>238</v>
      </c>
      <c r="F171" s="68"/>
      <c r="G171" s="371">
        <v>2600</v>
      </c>
      <c r="H171" s="371">
        <f>H172</f>
        <v>2600</v>
      </c>
      <c r="I171" s="58">
        <f t="shared" si="25"/>
        <v>100</v>
      </c>
    </row>
    <row r="172" spans="1:9" ht="63">
      <c r="A172" s="56" t="s">
        <v>728</v>
      </c>
      <c r="B172" s="519">
        <v>881</v>
      </c>
      <c r="C172" s="86" t="s">
        <v>319</v>
      </c>
      <c r="D172" s="86" t="s">
        <v>267</v>
      </c>
      <c r="E172" s="62" t="s">
        <v>729</v>
      </c>
      <c r="F172" s="68"/>
      <c r="G172" s="371">
        <v>2600</v>
      </c>
      <c r="H172" s="371">
        <f>H173</f>
        <v>2600</v>
      </c>
      <c r="I172" s="58">
        <f t="shared" si="25"/>
        <v>100</v>
      </c>
    </row>
    <row r="173" spans="1:9" ht="47.25">
      <c r="A173" s="56" t="s">
        <v>201</v>
      </c>
      <c r="B173" s="519">
        <v>881</v>
      </c>
      <c r="C173" s="86" t="s">
        <v>319</v>
      </c>
      <c r="D173" s="86" t="s">
        <v>267</v>
      </c>
      <c r="E173" s="62" t="s">
        <v>729</v>
      </c>
      <c r="F173" s="68" t="s">
        <v>214</v>
      </c>
      <c r="G173" s="371">
        <v>2600</v>
      </c>
      <c r="H173" s="371">
        <v>2600</v>
      </c>
      <c r="I173" s="58">
        <f t="shared" si="25"/>
        <v>100</v>
      </c>
    </row>
    <row r="174" spans="1:9" ht="78.75">
      <c r="A174" s="269" t="s">
        <v>670</v>
      </c>
      <c r="B174" s="519">
        <v>881</v>
      </c>
      <c r="C174" s="86" t="s">
        <v>319</v>
      </c>
      <c r="D174" s="86" t="s">
        <v>267</v>
      </c>
      <c r="E174" s="62" t="s">
        <v>228</v>
      </c>
      <c r="F174" s="68"/>
      <c r="G174" s="58">
        <v>8.1999999999999993</v>
      </c>
      <c r="H174" s="58">
        <f>H175</f>
        <v>8.1999999999999993</v>
      </c>
      <c r="I174" s="58">
        <f t="shared" si="25"/>
        <v>100</v>
      </c>
    </row>
    <row r="175" spans="1:9">
      <c r="A175" s="59" t="s">
        <v>229</v>
      </c>
      <c r="B175" s="519">
        <v>881</v>
      </c>
      <c r="C175" s="86" t="s">
        <v>319</v>
      </c>
      <c r="D175" s="86" t="s">
        <v>267</v>
      </c>
      <c r="E175" s="62" t="s">
        <v>230</v>
      </c>
      <c r="F175" s="68"/>
      <c r="G175" s="58">
        <v>8.1999999999999993</v>
      </c>
      <c r="H175" s="58">
        <f>H176</f>
        <v>8.1999999999999993</v>
      </c>
      <c r="I175" s="58">
        <f t="shared" si="25"/>
        <v>100</v>
      </c>
    </row>
    <row r="176" spans="1:9" ht="132.75" customHeight="1">
      <c r="A176" s="59" t="s">
        <v>229</v>
      </c>
      <c r="B176" s="519">
        <v>881</v>
      </c>
      <c r="C176" s="86" t="s">
        <v>319</v>
      </c>
      <c r="D176" s="86" t="s">
        <v>267</v>
      </c>
      <c r="E176" s="62" t="s">
        <v>238</v>
      </c>
      <c r="F176" s="68"/>
      <c r="G176" s="58">
        <v>8.1999999999999993</v>
      </c>
      <c r="H176" s="58">
        <f>H177</f>
        <v>8.1999999999999993</v>
      </c>
      <c r="I176" s="58">
        <f t="shared" si="25"/>
        <v>100</v>
      </c>
    </row>
    <row r="177" spans="1:9">
      <c r="A177" s="56" t="s">
        <v>641</v>
      </c>
      <c r="B177" s="519">
        <v>881</v>
      </c>
      <c r="C177" s="86" t="s">
        <v>319</v>
      </c>
      <c r="D177" s="86" t="s">
        <v>267</v>
      </c>
      <c r="E177" s="62" t="s">
        <v>730</v>
      </c>
      <c r="F177" s="68"/>
      <c r="G177" s="58">
        <v>8.1999999999999993</v>
      </c>
      <c r="H177" s="58">
        <f>H178</f>
        <v>8.1999999999999993</v>
      </c>
      <c r="I177" s="58">
        <f t="shared" si="25"/>
        <v>100</v>
      </c>
    </row>
    <row r="178" spans="1:9" ht="47.25">
      <c r="A178" s="56" t="s">
        <v>201</v>
      </c>
      <c r="B178" s="519">
        <v>881</v>
      </c>
      <c r="C178" s="86" t="s">
        <v>319</v>
      </c>
      <c r="D178" s="86" t="s">
        <v>267</v>
      </c>
      <c r="E178" s="62" t="s">
        <v>730</v>
      </c>
      <c r="F178" s="68" t="s">
        <v>214</v>
      </c>
      <c r="G178" s="58">
        <v>8.1999999999999993</v>
      </c>
      <c r="H178" s="58">
        <v>8.1999999999999993</v>
      </c>
      <c r="I178" s="58">
        <f t="shared" si="25"/>
        <v>100</v>
      </c>
    </row>
    <row r="179" spans="1:9" ht="51.75" customHeight="1">
      <c r="A179" s="269" t="s">
        <v>670</v>
      </c>
      <c r="B179" s="519">
        <v>881</v>
      </c>
      <c r="C179" s="86" t="s">
        <v>319</v>
      </c>
      <c r="D179" s="86" t="s">
        <v>267</v>
      </c>
      <c r="E179" s="62" t="s">
        <v>228</v>
      </c>
      <c r="F179" s="68"/>
      <c r="G179" s="58">
        <v>2</v>
      </c>
      <c r="H179" s="58">
        <f>H180</f>
        <v>2</v>
      </c>
      <c r="I179" s="58">
        <f t="shared" si="25"/>
        <v>100</v>
      </c>
    </row>
    <row r="180" spans="1:9">
      <c r="A180" s="59" t="s">
        <v>229</v>
      </c>
      <c r="B180" s="519">
        <v>881</v>
      </c>
      <c r="C180" s="86" t="s">
        <v>319</v>
      </c>
      <c r="D180" s="86" t="s">
        <v>267</v>
      </c>
      <c r="E180" s="62" t="s">
        <v>230</v>
      </c>
      <c r="F180" s="68"/>
      <c r="G180" s="58">
        <v>2</v>
      </c>
      <c r="H180" s="58">
        <f>H181</f>
        <v>2</v>
      </c>
      <c r="I180" s="58">
        <f t="shared" si="25"/>
        <v>100</v>
      </c>
    </row>
    <row r="181" spans="1:9" ht="45.75" customHeight="1">
      <c r="A181" s="59" t="s">
        <v>229</v>
      </c>
      <c r="B181" s="519">
        <v>881</v>
      </c>
      <c r="C181" s="86" t="s">
        <v>319</v>
      </c>
      <c r="D181" s="86" t="s">
        <v>267</v>
      </c>
      <c r="E181" s="62" t="s">
        <v>238</v>
      </c>
      <c r="F181" s="68"/>
      <c r="G181" s="58">
        <v>2</v>
      </c>
      <c r="H181" s="58">
        <f>H182</f>
        <v>2</v>
      </c>
      <c r="I181" s="58">
        <f t="shared" si="25"/>
        <v>100</v>
      </c>
    </row>
    <row r="182" spans="1:9">
      <c r="A182" s="56" t="s">
        <v>641</v>
      </c>
      <c r="B182" s="519">
        <v>881</v>
      </c>
      <c r="C182" s="86" t="s">
        <v>319</v>
      </c>
      <c r="D182" s="86" t="s">
        <v>267</v>
      </c>
      <c r="E182" s="62" t="s">
        <v>730</v>
      </c>
      <c r="F182" s="68"/>
      <c r="G182" s="58">
        <v>2</v>
      </c>
      <c r="H182" s="58">
        <f>H183</f>
        <v>2</v>
      </c>
      <c r="I182" s="58">
        <f t="shared" si="25"/>
        <v>100</v>
      </c>
    </row>
    <row r="183" spans="1:9" ht="47.25">
      <c r="A183" s="56" t="s">
        <v>201</v>
      </c>
      <c r="B183" s="519">
        <v>881</v>
      </c>
      <c r="C183" s="86" t="s">
        <v>319</v>
      </c>
      <c r="D183" s="86" t="s">
        <v>267</v>
      </c>
      <c r="E183" s="62" t="s">
        <v>730</v>
      </c>
      <c r="F183" s="68" t="s">
        <v>66</v>
      </c>
      <c r="G183" s="58">
        <v>2</v>
      </c>
      <c r="H183" s="58">
        <v>2</v>
      </c>
      <c r="I183" s="58">
        <f t="shared" si="25"/>
        <v>100</v>
      </c>
    </row>
    <row r="184" spans="1:9" ht="18.75">
      <c r="A184" s="461" t="s">
        <v>162</v>
      </c>
      <c r="B184" s="458">
        <v>881</v>
      </c>
      <c r="C184" s="458" t="s">
        <v>319</v>
      </c>
      <c r="D184" s="458" t="s">
        <v>194</v>
      </c>
      <c r="E184" s="462"/>
      <c r="F184" s="460"/>
      <c r="G184" s="465">
        <f>G185+G192+G201+G206</f>
        <v>8108.1</v>
      </c>
      <c r="H184" s="465">
        <f>H185+H192+H201+H206</f>
        <v>6981.7</v>
      </c>
      <c r="I184" s="58">
        <f t="shared" si="25"/>
        <v>86.107719441052765</v>
      </c>
    </row>
    <row r="185" spans="1:9" ht="78.75">
      <c r="A185" s="59" t="s">
        <v>670</v>
      </c>
      <c r="B185" s="519">
        <v>881</v>
      </c>
      <c r="C185" s="519" t="s">
        <v>319</v>
      </c>
      <c r="D185" s="519" t="s">
        <v>194</v>
      </c>
      <c r="E185" s="518" t="s">
        <v>228</v>
      </c>
      <c r="F185" s="68"/>
      <c r="G185" s="63">
        <f>G186</f>
        <v>4473.5</v>
      </c>
      <c r="H185" s="63">
        <f>H186</f>
        <v>3508.5</v>
      </c>
      <c r="I185" s="58">
        <f t="shared" si="25"/>
        <v>78.428523527439367</v>
      </c>
    </row>
    <row r="186" spans="1:9">
      <c r="A186" s="59" t="s">
        <v>229</v>
      </c>
      <c r="B186" s="519">
        <v>881</v>
      </c>
      <c r="C186" s="69" t="s">
        <v>319</v>
      </c>
      <c r="D186" s="69" t="s">
        <v>194</v>
      </c>
      <c r="E186" s="62" t="s">
        <v>230</v>
      </c>
      <c r="F186" s="68"/>
      <c r="G186" s="60">
        <f t="shared" ref="G186:H186" si="28">G187</f>
        <v>4473.5</v>
      </c>
      <c r="H186" s="60">
        <f t="shared" si="28"/>
        <v>3508.5</v>
      </c>
      <c r="I186" s="58">
        <f t="shared" si="25"/>
        <v>78.428523527439367</v>
      </c>
    </row>
    <row r="187" spans="1:9">
      <c r="A187" s="59" t="s">
        <v>229</v>
      </c>
      <c r="B187" s="519">
        <v>881</v>
      </c>
      <c r="C187" s="69" t="s">
        <v>319</v>
      </c>
      <c r="D187" s="69" t="s">
        <v>194</v>
      </c>
      <c r="E187" s="62" t="s">
        <v>238</v>
      </c>
      <c r="F187" s="68"/>
      <c r="G187" s="60">
        <f>G189+G191</f>
        <v>4473.5</v>
      </c>
      <c r="H187" s="60">
        <f>H189+H191</f>
        <v>3508.5</v>
      </c>
      <c r="I187" s="58">
        <f t="shared" si="25"/>
        <v>78.428523527439367</v>
      </c>
    </row>
    <row r="188" spans="1:9">
      <c r="A188" s="56" t="s">
        <v>334</v>
      </c>
      <c r="B188" s="519">
        <v>881</v>
      </c>
      <c r="C188" s="69" t="s">
        <v>319</v>
      </c>
      <c r="D188" s="69" t="s">
        <v>194</v>
      </c>
      <c r="E188" s="62" t="s">
        <v>335</v>
      </c>
      <c r="F188" s="68"/>
      <c r="G188" s="60">
        <f>G189</f>
        <v>2833</v>
      </c>
      <c r="H188" s="270">
        <f>H189</f>
        <v>2051.8000000000002</v>
      </c>
      <c r="I188" s="58">
        <f t="shared" si="25"/>
        <v>72.42499117543241</v>
      </c>
    </row>
    <row r="189" spans="1:9" ht="47.25">
      <c r="A189" s="56" t="s">
        <v>201</v>
      </c>
      <c r="B189" s="519">
        <v>881</v>
      </c>
      <c r="C189" s="69" t="s">
        <v>319</v>
      </c>
      <c r="D189" s="69" t="s">
        <v>194</v>
      </c>
      <c r="E189" s="62" t="s">
        <v>335</v>
      </c>
      <c r="F189" s="68" t="s">
        <v>214</v>
      </c>
      <c r="G189" s="60">
        <v>2833</v>
      </c>
      <c r="H189" s="60">
        <v>2051.8000000000002</v>
      </c>
      <c r="I189" s="58">
        <f t="shared" si="25"/>
        <v>72.42499117543241</v>
      </c>
    </row>
    <row r="190" spans="1:9" ht="31.5">
      <c r="A190" s="56" t="s">
        <v>336</v>
      </c>
      <c r="B190" s="519">
        <v>881</v>
      </c>
      <c r="C190" s="69" t="s">
        <v>319</v>
      </c>
      <c r="D190" s="69" t="s">
        <v>194</v>
      </c>
      <c r="E190" s="62" t="s">
        <v>337</v>
      </c>
      <c r="F190" s="68"/>
      <c r="G190" s="60">
        <f>G191</f>
        <v>1640.5</v>
      </c>
      <c r="H190" s="60">
        <f>H191</f>
        <v>1456.7</v>
      </c>
      <c r="I190" s="58">
        <f t="shared" si="25"/>
        <v>88.796098750380978</v>
      </c>
    </row>
    <row r="191" spans="1:9" ht="47.25">
      <c r="A191" s="56" t="s">
        <v>201</v>
      </c>
      <c r="B191" s="519">
        <v>881</v>
      </c>
      <c r="C191" s="69" t="s">
        <v>319</v>
      </c>
      <c r="D191" s="69" t="s">
        <v>194</v>
      </c>
      <c r="E191" s="62" t="s">
        <v>337</v>
      </c>
      <c r="F191" s="68" t="s">
        <v>214</v>
      </c>
      <c r="G191" s="60">
        <v>1640.5</v>
      </c>
      <c r="H191" s="60">
        <v>1456.7</v>
      </c>
      <c r="I191" s="58">
        <f t="shared" si="25"/>
        <v>88.796098750380978</v>
      </c>
    </row>
    <row r="192" spans="1:9" ht="94.5">
      <c r="A192" s="61" t="s">
        <v>731</v>
      </c>
      <c r="B192" s="519">
        <v>881</v>
      </c>
      <c r="C192" s="519" t="s">
        <v>319</v>
      </c>
      <c r="D192" s="519" t="s">
        <v>194</v>
      </c>
      <c r="E192" s="518" t="s">
        <v>339</v>
      </c>
      <c r="F192" s="68"/>
      <c r="G192" s="63">
        <f>G196+G200</f>
        <v>1820.3</v>
      </c>
      <c r="H192" s="63">
        <f>H196+H200</f>
        <v>1658.9</v>
      </c>
      <c r="I192" s="58">
        <f t="shared" si="25"/>
        <v>91.133329670933378</v>
      </c>
    </row>
    <row r="193" spans="1:10">
      <c r="A193" s="61" t="s">
        <v>689</v>
      </c>
      <c r="B193" s="519">
        <v>881</v>
      </c>
      <c r="C193" s="519" t="s">
        <v>319</v>
      </c>
      <c r="D193" s="519" t="s">
        <v>194</v>
      </c>
      <c r="E193" s="518" t="s">
        <v>732</v>
      </c>
      <c r="F193" s="68"/>
      <c r="G193" s="63">
        <f>G196</f>
        <v>1216</v>
      </c>
      <c r="H193" s="63">
        <f>H196</f>
        <v>1069.7</v>
      </c>
      <c r="I193" s="58">
        <f t="shared" si="25"/>
        <v>87.96875</v>
      </c>
    </row>
    <row r="194" spans="1:10" ht="31.5">
      <c r="A194" s="56" t="s">
        <v>342</v>
      </c>
      <c r="B194" s="519">
        <v>881</v>
      </c>
      <c r="C194" s="69" t="s">
        <v>319</v>
      </c>
      <c r="D194" s="69" t="s">
        <v>194</v>
      </c>
      <c r="E194" s="62" t="s">
        <v>733</v>
      </c>
      <c r="F194" s="68"/>
      <c r="G194" s="60">
        <f>G195</f>
        <v>1216</v>
      </c>
      <c r="H194" s="60">
        <f t="shared" ref="H194:H195" si="29">H195</f>
        <v>1069.7</v>
      </c>
      <c r="I194" s="58">
        <f t="shared" si="25"/>
        <v>87.96875</v>
      </c>
    </row>
    <row r="195" spans="1:10">
      <c r="A195" s="56" t="s">
        <v>61</v>
      </c>
      <c r="B195" s="519">
        <v>881</v>
      </c>
      <c r="C195" s="69" t="s">
        <v>319</v>
      </c>
      <c r="D195" s="69" t="s">
        <v>194</v>
      </c>
      <c r="E195" s="62" t="s">
        <v>734</v>
      </c>
      <c r="F195" s="68"/>
      <c r="G195" s="60">
        <f>G196</f>
        <v>1216</v>
      </c>
      <c r="H195" s="60">
        <f t="shared" si="29"/>
        <v>1069.7</v>
      </c>
      <c r="I195" s="58">
        <f t="shared" si="25"/>
        <v>87.96875</v>
      </c>
    </row>
    <row r="196" spans="1:10" ht="47.25">
      <c r="A196" s="56" t="s">
        <v>201</v>
      </c>
      <c r="B196" s="519">
        <v>881</v>
      </c>
      <c r="C196" s="69" t="s">
        <v>319</v>
      </c>
      <c r="D196" s="69" t="s">
        <v>194</v>
      </c>
      <c r="E196" s="62" t="s">
        <v>734</v>
      </c>
      <c r="F196" s="68" t="s">
        <v>214</v>
      </c>
      <c r="G196" s="60">
        <v>1216</v>
      </c>
      <c r="H196" s="60">
        <v>1069.7</v>
      </c>
      <c r="I196" s="58">
        <f t="shared" si="25"/>
        <v>87.96875</v>
      </c>
    </row>
    <row r="197" spans="1:10">
      <c r="A197" s="61" t="s">
        <v>689</v>
      </c>
      <c r="B197" s="519">
        <v>881</v>
      </c>
      <c r="C197" s="519" t="s">
        <v>319</v>
      </c>
      <c r="D197" s="519" t="s">
        <v>194</v>
      </c>
      <c r="E197" s="63" t="s">
        <v>732</v>
      </c>
      <c r="F197" s="68"/>
      <c r="G197" s="63">
        <f>G198</f>
        <v>604.29999999999995</v>
      </c>
      <c r="H197" s="63">
        <f>H198</f>
        <v>589.20000000000005</v>
      </c>
      <c r="I197" s="58">
        <f t="shared" si="25"/>
        <v>97.501241105411225</v>
      </c>
    </row>
    <row r="198" spans="1:10" ht="63">
      <c r="A198" s="73" t="s">
        <v>735</v>
      </c>
      <c r="B198" s="519">
        <v>881</v>
      </c>
      <c r="C198" s="69" t="s">
        <v>319</v>
      </c>
      <c r="D198" s="69" t="s">
        <v>194</v>
      </c>
      <c r="E198" s="60" t="s">
        <v>736</v>
      </c>
      <c r="F198" s="68"/>
      <c r="G198" s="60">
        <f>G199</f>
        <v>604.29999999999995</v>
      </c>
      <c r="H198" s="60">
        <f>H199</f>
        <v>589.20000000000005</v>
      </c>
      <c r="I198" s="58">
        <f t="shared" si="25"/>
        <v>97.501241105411225</v>
      </c>
    </row>
    <row r="199" spans="1:10" ht="47.25">
      <c r="A199" s="70" t="s">
        <v>737</v>
      </c>
      <c r="B199" s="519">
        <v>881</v>
      </c>
      <c r="C199" s="69" t="s">
        <v>319</v>
      </c>
      <c r="D199" s="69" t="s">
        <v>194</v>
      </c>
      <c r="E199" s="60" t="s">
        <v>738</v>
      </c>
      <c r="F199" s="68"/>
      <c r="G199" s="60">
        <v>604.29999999999995</v>
      </c>
      <c r="H199" s="60">
        <f>H200</f>
        <v>589.20000000000005</v>
      </c>
      <c r="I199" s="58">
        <f t="shared" si="25"/>
        <v>97.501241105411225</v>
      </c>
    </row>
    <row r="200" spans="1:10" ht="47.25">
      <c r="A200" s="70" t="s">
        <v>201</v>
      </c>
      <c r="B200" s="519">
        <v>881</v>
      </c>
      <c r="C200" s="69" t="s">
        <v>319</v>
      </c>
      <c r="D200" s="69" t="s">
        <v>194</v>
      </c>
      <c r="E200" s="60" t="s">
        <v>738</v>
      </c>
      <c r="F200" s="68">
        <v>240</v>
      </c>
      <c r="G200" s="60">
        <v>604.29999999999995</v>
      </c>
      <c r="H200" s="60">
        <v>589.20000000000005</v>
      </c>
      <c r="I200" s="58">
        <f t="shared" si="25"/>
        <v>97.501241105411225</v>
      </c>
    </row>
    <row r="201" spans="1:10" ht="94.5">
      <c r="A201" s="61" t="s">
        <v>349</v>
      </c>
      <c r="B201" s="519">
        <v>881</v>
      </c>
      <c r="C201" s="519" t="s">
        <v>319</v>
      </c>
      <c r="D201" s="519" t="s">
        <v>194</v>
      </c>
      <c r="E201" s="63" t="s">
        <v>350</v>
      </c>
      <c r="F201" s="68"/>
      <c r="G201" s="63">
        <f>G205</f>
        <v>615.5</v>
      </c>
      <c r="H201" s="63">
        <f t="shared" ref="H201" si="30">H205</f>
        <v>615.5</v>
      </c>
      <c r="I201" s="58">
        <f t="shared" si="25"/>
        <v>100</v>
      </c>
    </row>
    <row r="202" spans="1:10">
      <c r="A202" s="61" t="s">
        <v>698</v>
      </c>
      <c r="B202" s="519">
        <v>881</v>
      </c>
      <c r="C202" s="519" t="s">
        <v>319</v>
      </c>
      <c r="D202" s="519" t="s">
        <v>194</v>
      </c>
      <c r="E202" s="63" t="s">
        <v>739</v>
      </c>
      <c r="F202" s="68"/>
      <c r="G202" s="60">
        <f t="shared" ref="G202:H204" si="31">G203</f>
        <v>615.5</v>
      </c>
      <c r="H202" s="60">
        <f t="shared" si="31"/>
        <v>615.5</v>
      </c>
      <c r="I202" s="58">
        <f t="shared" si="25"/>
        <v>100</v>
      </c>
    </row>
    <row r="203" spans="1:10" ht="63">
      <c r="A203" s="56" t="s">
        <v>740</v>
      </c>
      <c r="B203" s="519">
        <v>881</v>
      </c>
      <c r="C203" s="69" t="s">
        <v>319</v>
      </c>
      <c r="D203" s="69" t="s">
        <v>194</v>
      </c>
      <c r="E203" s="60" t="s">
        <v>741</v>
      </c>
      <c r="F203" s="68"/>
      <c r="G203" s="60">
        <f t="shared" si="31"/>
        <v>615.5</v>
      </c>
      <c r="H203" s="60">
        <f t="shared" si="31"/>
        <v>615.5</v>
      </c>
      <c r="I203" s="58">
        <f t="shared" si="25"/>
        <v>100</v>
      </c>
      <c r="J203" s="307"/>
    </row>
    <row r="204" spans="1:10" ht="63">
      <c r="A204" s="398" t="s">
        <v>611</v>
      </c>
      <c r="B204" s="519">
        <v>881</v>
      </c>
      <c r="C204" s="69" t="s">
        <v>319</v>
      </c>
      <c r="D204" s="69" t="s">
        <v>194</v>
      </c>
      <c r="E204" s="60" t="s">
        <v>742</v>
      </c>
      <c r="F204" s="68"/>
      <c r="G204" s="60">
        <f t="shared" si="31"/>
        <v>615.5</v>
      </c>
      <c r="H204" s="60">
        <f t="shared" si="31"/>
        <v>615.5</v>
      </c>
      <c r="I204" s="58">
        <f t="shared" si="25"/>
        <v>100</v>
      </c>
    </row>
    <row r="205" spans="1:10" ht="47.25">
      <c r="A205" s="408" t="s">
        <v>201</v>
      </c>
      <c r="B205" s="519">
        <v>881</v>
      </c>
      <c r="C205" s="69" t="s">
        <v>319</v>
      </c>
      <c r="D205" s="69" t="s">
        <v>194</v>
      </c>
      <c r="E205" s="60" t="s">
        <v>742</v>
      </c>
      <c r="F205" s="68">
        <v>240</v>
      </c>
      <c r="G205" s="60">
        <v>615.5</v>
      </c>
      <c r="H205" s="60">
        <v>615.5</v>
      </c>
      <c r="I205" s="58">
        <f t="shared" si="25"/>
        <v>100</v>
      </c>
    </row>
    <row r="206" spans="1:10" s="504" customFormat="1" ht="157.5">
      <c r="A206" s="503" t="s">
        <v>743</v>
      </c>
      <c r="B206" s="466">
        <v>881</v>
      </c>
      <c r="C206" s="416" t="s">
        <v>319</v>
      </c>
      <c r="D206" s="416" t="s">
        <v>194</v>
      </c>
      <c r="E206" s="272" t="s">
        <v>572</v>
      </c>
      <c r="F206" s="267"/>
      <c r="G206" s="105">
        <f>G208</f>
        <v>1198.8</v>
      </c>
      <c r="H206" s="105">
        <f>H208</f>
        <v>1198.8</v>
      </c>
      <c r="I206" s="58">
        <f t="shared" si="25"/>
        <v>100</v>
      </c>
    </row>
    <row r="207" spans="1:10" s="504" customFormat="1">
      <c r="A207" s="503" t="s">
        <v>698</v>
      </c>
      <c r="B207" s="466">
        <v>881</v>
      </c>
      <c r="C207" s="416" t="s">
        <v>319</v>
      </c>
      <c r="D207" s="416" t="s">
        <v>194</v>
      </c>
      <c r="E207" s="272" t="s">
        <v>744</v>
      </c>
      <c r="F207" s="267"/>
      <c r="G207" s="272">
        <f>G209</f>
        <v>1198.8</v>
      </c>
      <c r="H207" s="272">
        <f>H209</f>
        <v>1198.8</v>
      </c>
      <c r="I207" s="58">
        <f t="shared" ref="I207:I260" si="32">H207/G207*100</f>
        <v>100</v>
      </c>
    </row>
    <row r="208" spans="1:10" s="504" customFormat="1" ht="88.5" customHeight="1">
      <c r="A208" s="505" t="s">
        <v>745</v>
      </c>
      <c r="B208" s="466" t="s">
        <v>190</v>
      </c>
      <c r="C208" s="416" t="s">
        <v>319</v>
      </c>
      <c r="D208" s="416" t="s">
        <v>194</v>
      </c>
      <c r="E208" s="272" t="s">
        <v>746</v>
      </c>
      <c r="F208" s="267"/>
      <c r="G208" s="272">
        <v>1198.8</v>
      </c>
      <c r="H208" s="272">
        <f>H209</f>
        <v>1198.8</v>
      </c>
      <c r="I208" s="58">
        <f t="shared" si="32"/>
        <v>100</v>
      </c>
    </row>
    <row r="209" spans="1:12" s="504" customFormat="1" ht="110.25">
      <c r="A209" s="506" t="s">
        <v>613</v>
      </c>
      <c r="B209" s="466" t="s">
        <v>190</v>
      </c>
      <c r="C209" s="416" t="s">
        <v>319</v>
      </c>
      <c r="D209" s="416" t="s">
        <v>194</v>
      </c>
      <c r="E209" s="272" t="s">
        <v>747</v>
      </c>
      <c r="F209" s="267"/>
      <c r="G209" s="272">
        <v>1198.8</v>
      </c>
      <c r="H209" s="272">
        <f>H210</f>
        <v>1198.8</v>
      </c>
      <c r="I209" s="58">
        <f t="shared" si="32"/>
        <v>100</v>
      </c>
    </row>
    <row r="210" spans="1:12" s="504" customFormat="1" ht="47.25">
      <c r="A210" s="505" t="s">
        <v>26</v>
      </c>
      <c r="B210" s="466">
        <v>881</v>
      </c>
      <c r="C210" s="416" t="s">
        <v>319</v>
      </c>
      <c r="D210" s="416" t="s">
        <v>194</v>
      </c>
      <c r="E210" s="272" t="s">
        <v>747</v>
      </c>
      <c r="F210" s="267" t="s">
        <v>214</v>
      </c>
      <c r="G210" s="272">
        <v>1198.8</v>
      </c>
      <c r="H210" s="272">
        <v>1198.8</v>
      </c>
      <c r="I210" s="58">
        <f t="shared" si="32"/>
        <v>100</v>
      </c>
    </row>
    <row r="211" spans="1:12" ht="31.5" customHeight="1">
      <c r="A211" s="507" t="s">
        <v>353</v>
      </c>
      <c r="B211" s="508">
        <v>881</v>
      </c>
      <c r="C211" s="509" t="s">
        <v>354</v>
      </c>
      <c r="D211" s="509" t="s">
        <v>193</v>
      </c>
      <c r="E211" s="510" t="s">
        <v>245</v>
      </c>
      <c r="F211" s="511"/>
      <c r="G211" s="512">
        <f>G215+G216</f>
        <v>100</v>
      </c>
      <c r="H211" s="512">
        <f t="shared" ref="H211" si="33">H215+H216</f>
        <v>100</v>
      </c>
      <c r="I211" s="58">
        <f t="shared" si="32"/>
        <v>100</v>
      </c>
    </row>
    <row r="212" spans="1:12" ht="36" customHeight="1">
      <c r="A212" s="300" t="s">
        <v>165</v>
      </c>
      <c r="B212" s="466">
        <v>881</v>
      </c>
      <c r="C212" s="513" t="s">
        <v>354</v>
      </c>
      <c r="D212" s="513" t="s">
        <v>354</v>
      </c>
      <c r="E212" s="270" t="s">
        <v>245</v>
      </c>
      <c r="F212" s="67"/>
      <c r="G212" s="270">
        <f>G213</f>
        <v>50</v>
      </c>
      <c r="H212" s="270">
        <f t="shared" ref="H212:H214" si="34">H213</f>
        <v>50</v>
      </c>
      <c r="I212" s="58">
        <f t="shared" si="32"/>
        <v>100</v>
      </c>
    </row>
    <row r="213" spans="1:12" ht="78.75" customHeight="1">
      <c r="A213" s="59" t="s">
        <v>748</v>
      </c>
      <c r="B213" s="519">
        <v>881</v>
      </c>
      <c r="C213" s="416" t="s">
        <v>354</v>
      </c>
      <c r="D213" s="416" t="s">
        <v>354</v>
      </c>
      <c r="E213" s="272" t="s">
        <v>701</v>
      </c>
      <c r="F213" s="267"/>
      <c r="G213" s="272">
        <f>G214</f>
        <v>50</v>
      </c>
      <c r="H213" s="272">
        <f t="shared" si="34"/>
        <v>50</v>
      </c>
      <c r="I213" s="58">
        <f t="shared" si="32"/>
        <v>100</v>
      </c>
    </row>
    <row r="214" spans="1:12" ht="94.5">
      <c r="A214" s="59" t="s">
        <v>356</v>
      </c>
      <c r="B214" s="519">
        <v>881</v>
      </c>
      <c r="C214" s="69" t="s">
        <v>354</v>
      </c>
      <c r="D214" s="69" t="s">
        <v>354</v>
      </c>
      <c r="E214" s="60" t="s">
        <v>749</v>
      </c>
      <c r="F214" s="68"/>
      <c r="G214" s="60">
        <f>G215</f>
        <v>50</v>
      </c>
      <c r="H214" s="60">
        <f t="shared" si="34"/>
        <v>50</v>
      </c>
      <c r="I214" s="58">
        <f t="shared" si="32"/>
        <v>100</v>
      </c>
    </row>
    <row r="215" spans="1:12" ht="119.25" customHeight="1">
      <c r="A215" s="56" t="s">
        <v>201</v>
      </c>
      <c r="B215" s="519">
        <v>881</v>
      </c>
      <c r="C215" s="69" t="s">
        <v>354</v>
      </c>
      <c r="D215" s="69" t="s">
        <v>354</v>
      </c>
      <c r="E215" s="60" t="s">
        <v>749</v>
      </c>
      <c r="F215" s="68">
        <v>610</v>
      </c>
      <c r="G215" s="60">
        <v>50</v>
      </c>
      <c r="H215" s="60">
        <v>50</v>
      </c>
      <c r="I215" s="58">
        <f t="shared" si="32"/>
        <v>100</v>
      </c>
      <c r="J215" s="307"/>
      <c r="K215" s="307"/>
      <c r="L215" s="307"/>
    </row>
    <row r="216" spans="1:12" ht="118.5" customHeight="1">
      <c r="A216" s="59" t="s">
        <v>748</v>
      </c>
      <c r="B216" s="519">
        <v>881</v>
      </c>
      <c r="C216" s="519" t="s">
        <v>354</v>
      </c>
      <c r="D216" s="519" t="s">
        <v>354</v>
      </c>
      <c r="E216" s="63" t="s">
        <v>245</v>
      </c>
      <c r="F216" s="490"/>
      <c r="G216" s="63">
        <v>50</v>
      </c>
      <c r="H216" s="63">
        <f>H217</f>
        <v>50</v>
      </c>
      <c r="I216" s="58">
        <f t="shared" si="32"/>
        <v>100</v>
      </c>
    </row>
    <row r="217" spans="1:12" ht="144" customHeight="1">
      <c r="A217" s="59" t="s">
        <v>356</v>
      </c>
      <c r="B217" s="519">
        <v>881</v>
      </c>
      <c r="C217" s="69" t="s">
        <v>354</v>
      </c>
      <c r="D217" s="69" t="s">
        <v>354</v>
      </c>
      <c r="E217" s="60" t="s">
        <v>750</v>
      </c>
      <c r="F217" s="68"/>
      <c r="G217" s="60">
        <v>50</v>
      </c>
      <c r="H217" s="60">
        <f>H218</f>
        <v>50</v>
      </c>
      <c r="I217" s="58">
        <f t="shared" si="32"/>
        <v>100</v>
      </c>
    </row>
    <row r="218" spans="1:12" ht="30">
      <c r="A218" s="515" t="s">
        <v>751</v>
      </c>
      <c r="B218" s="519">
        <v>881</v>
      </c>
      <c r="C218" s="69" t="s">
        <v>354</v>
      </c>
      <c r="D218" s="69" t="s">
        <v>354</v>
      </c>
      <c r="E218" s="60" t="s">
        <v>752</v>
      </c>
      <c r="F218" s="68"/>
      <c r="G218" s="60">
        <v>50</v>
      </c>
      <c r="H218" s="60">
        <f>H219</f>
        <v>50</v>
      </c>
      <c r="I218" s="58">
        <f t="shared" si="32"/>
        <v>100</v>
      </c>
    </row>
    <row r="219" spans="1:12" ht="47.25">
      <c r="A219" s="56" t="s">
        <v>201</v>
      </c>
      <c r="B219" s="519">
        <v>881</v>
      </c>
      <c r="C219" s="69" t="s">
        <v>354</v>
      </c>
      <c r="D219" s="69" t="s">
        <v>354</v>
      </c>
      <c r="E219" s="60" t="str">
        <f>$E$218</f>
        <v>23 4 03 60270</v>
      </c>
      <c r="F219" s="68" t="s">
        <v>63</v>
      </c>
      <c r="G219" s="60">
        <v>50</v>
      </c>
      <c r="H219" s="60">
        <v>50</v>
      </c>
      <c r="I219" s="58">
        <f t="shared" si="32"/>
        <v>100</v>
      </c>
    </row>
    <row r="220" spans="1:12" ht="19.5">
      <c r="A220" s="464" t="s">
        <v>358</v>
      </c>
      <c r="B220" s="458">
        <v>881</v>
      </c>
      <c r="C220" s="458" t="s">
        <v>359</v>
      </c>
      <c r="D220" s="458" t="s">
        <v>193</v>
      </c>
      <c r="E220" s="465"/>
      <c r="F220" s="460"/>
      <c r="G220" s="465">
        <f>G221</f>
        <v>6602.7000000000007</v>
      </c>
      <c r="H220" s="465">
        <f>H221</f>
        <v>6419.9</v>
      </c>
      <c r="I220" s="58">
        <f t="shared" si="32"/>
        <v>97.231435624820122</v>
      </c>
    </row>
    <row r="221" spans="1:12">
      <c r="A221" s="269" t="s">
        <v>168</v>
      </c>
      <c r="B221" s="519">
        <v>881</v>
      </c>
      <c r="C221" s="69" t="s">
        <v>359</v>
      </c>
      <c r="D221" s="69" t="s">
        <v>192</v>
      </c>
      <c r="E221" s="60"/>
      <c r="F221" s="68"/>
      <c r="G221" s="60">
        <f>G222+G235+G230+G234</f>
        <v>6602.7000000000007</v>
      </c>
      <c r="H221" s="60">
        <f>H222+H235+H230+H234</f>
        <v>6419.9</v>
      </c>
      <c r="I221" s="58">
        <f t="shared" si="32"/>
        <v>97.231435624820122</v>
      </c>
    </row>
    <row r="222" spans="1:12" ht="94.5">
      <c r="A222" s="61" t="s">
        <v>753</v>
      </c>
      <c r="B222" s="519">
        <v>881</v>
      </c>
      <c r="C222" s="69" t="s">
        <v>359</v>
      </c>
      <c r="D222" s="69" t="s">
        <v>192</v>
      </c>
      <c r="E222" s="60" t="s">
        <v>361</v>
      </c>
      <c r="F222" s="68"/>
      <c r="G222" s="63">
        <f>G223</f>
        <v>3812.7</v>
      </c>
      <c r="H222" s="63">
        <f t="shared" ref="H222" si="35">H223</f>
        <v>3812.7</v>
      </c>
      <c r="I222" s="58">
        <f t="shared" si="32"/>
        <v>100</v>
      </c>
    </row>
    <row r="223" spans="1:12" ht="111.75" customHeight="1">
      <c r="A223" s="61" t="s">
        <v>672</v>
      </c>
      <c r="B223" s="519">
        <v>881</v>
      </c>
      <c r="C223" s="69" t="s">
        <v>359</v>
      </c>
      <c r="D223" s="69" t="s">
        <v>192</v>
      </c>
      <c r="E223" s="60" t="s">
        <v>754</v>
      </c>
      <c r="F223" s="68"/>
      <c r="G223" s="60">
        <f>G224</f>
        <v>3812.7</v>
      </c>
      <c r="H223" s="60">
        <f>H224</f>
        <v>3812.7</v>
      </c>
      <c r="I223" s="58">
        <f t="shared" si="32"/>
        <v>100</v>
      </c>
    </row>
    <row r="224" spans="1:12" ht="47.25">
      <c r="A224" s="56" t="s">
        <v>755</v>
      </c>
      <c r="B224" s="519">
        <v>881</v>
      </c>
      <c r="C224" s="69" t="s">
        <v>359</v>
      </c>
      <c r="D224" s="69" t="s">
        <v>192</v>
      </c>
      <c r="E224" s="60" t="s">
        <v>756</v>
      </c>
      <c r="F224" s="68"/>
      <c r="G224" s="60">
        <f>G225</f>
        <v>3812.7</v>
      </c>
      <c r="H224" s="60">
        <f>H225</f>
        <v>3812.7</v>
      </c>
      <c r="I224" s="58">
        <f t="shared" si="32"/>
        <v>100</v>
      </c>
    </row>
    <row r="225" spans="1:14" ht="47.25">
      <c r="A225" s="56" t="s">
        <v>365</v>
      </c>
      <c r="B225" s="519">
        <v>881</v>
      </c>
      <c r="C225" s="69" t="s">
        <v>359</v>
      </c>
      <c r="D225" s="69" t="s">
        <v>192</v>
      </c>
      <c r="E225" s="60" t="s">
        <v>757</v>
      </c>
      <c r="F225" s="68"/>
      <c r="G225" s="60">
        <f>G226</f>
        <v>3812.7</v>
      </c>
      <c r="H225" s="60">
        <f>H226</f>
        <v>3812.7</v>
      </c>
      <c r="I225" s="58">
        <f t="shared" si="32"/>
        <v>100</v>
      </c>
      <c r="N225" s="516"/>
    </row>
    <row r="226" spans="1:14">
      <c r="A226" s="56" t="s">
        <v>367</v>
      </c>
      <c r="B226" s="519">
        <v>881</v>
      </c>
      <c r="C226" s="69" t="s">
        <v>359</v>
      </c>
      <c r="D226" s="69" t="s">
        <v>192</v>
      </c>
      <c r="E226" s="60" t="s">
        <v>757</v>
      </c>
      <c r="F226" s="68">
        <v>610</v>
      </c>
      <c r="G226" s="60">
        <v>3812.7</v>
      </c>
      <c r="H226" s="60">
        <v>3812.7</v>
      </c>
      <c r="I226" s="58">
        <f t="shared" si="32"/>
        <v>100</v>
      </c>
      <c r="N226" s="516"/>
    </row>
    <row r="227" spans="1:14" ht="47.25">
      <c r="A227" s="56" t="s">
        <v>755</v>
      </c>
      <c r="B227" s="519">
        <v>881</v>
      </c>
      <c r="C227" s="69" t="s">
        <v>359</v>
      </c>
      <c r="D227" s="69" t="s">
        <v>192</v>
      </c>
      <c r="E227" s="60" t="s">
        <v>361</v>
      </c>
      <c r="F227" s="68"/>
      <c r="G227" s="60">
        <v>536.29999999999995</v>
      </c>
      <c r="H227" s="60">
        <f t="shared" ref="H227:H233" si="36">H228</f>
        <v>536.29999999999995</v>
      </c>
      <c r="I227" s="58">
        <f t="shared" si="32"/>
        <v>100</v>
      </c>
      <c r="J227" s="307"/>
      <c r="K227" s="307"/>
      <c r="L227" s="307"/>
      <c r="N227" s="324"/>
    </row>
    <row r="228" spans="1:14" ht="47.25">
      <c r="A228" s="56" t="s">
        <v>365</v>
      </c>
      <c r="B228" s="519">
        <v>881</v>
      </c>
      <c r="C228" s="69" t="s">
        <v>359</v>
      </c>
      <c r="D228" s="69" t="s">
        <v>192</v>
      </c>
      <c r="E228" s="60" t="s">
        <v>754</v>
      </c>
      <c r="F228" s="68"/>
      <c r="G228" s="60">
        <v>536.29999999999995</v>
      </c>
      <c r="H228" s="60">
        <f t="shared" si="36"/>
        <v>536.29999999999995</v>
      </c>
      <c r="I228" s="58">
        <f t="shared" si="32"/>
        <v>100</v>
      </c>
      <c r="N228" s="325"/>
    </row>
    <row r="229" spans="1:14">
      <c r="A229" s="56" t="s">
        <v>758</v>
      </c>
      <c r="B229" s="519">
        <v>881</v>
      </c>
      <c r="C229" s="69" t="s">
        <v>359</v>
      </c>
      <c r="D229" s="69" t="s">
        <v>192</v>
      </c>
      <c r="E229" s="60" t="s">
        <v>756</v>
      </c>
      <c r="F229" s="68"/>
      <c r="G229" s="60">
        <v>536.29999999999995</v>
      </c>
      <c r="H229" s="60">
        <f t="shared" si="36"/>
        <v>536.29999999999995</v>
      </c>
      <c r="I229" s="58">
        <f t="shared" si="32"/>
        <v>100</v>
      </c>
      <c r="N229" s="325"/>
    </row>
    <row r="230" spans="1:14">
      <c r="A230" s="56" t="s">
        <v>367</v>
      </c>
      <c r="B230" s="519">
        <v>881</v>
      </c>
      <c r="C230" s="69" t="s">
        <v>359</v>
      </c>
      <c r="D230" s="69" t="s">
        <v>192</v>
      </c>
      <c r="E230" s="68" t="s">
        <v>759</v>
      </c>
      <c r="F230" s="68" t="s">
        <v>63</v>
      </c>
      <c r="G230" s="60">
        <v>536.29999999999995</v>
      </c>
      <c r="H230" s="60">
        <f t="shared" si="36"/>
        <v>536.29999999999995</v>
      </c>
      <c r="I230" s="58">
        <f t="shared" si="32"/>
        <v>100</v>
      </c>
      <c r="N230" s="325"/>
    </row>
    <row r="231" spans="1:14" ht="47.25">
      <c r="A231" s="56" t="s">
        <v>760</v>
      </c>
      <c r="B231" s="519">
        <v>881</v>
      </c>
      <c r="C231" s="69" t="s">
        <v>359</v>
      </c>
      <c r="D231" s="69" t="s">
        <v>192</v>
      </c>
      <c r="E231" s="60" t="s">
        <v>361</v>
      </c>
      <c r="F231" s="68"/>
      <c r="G231" s="60">
        <v>536.29999999999995</v>
      </c>
      <c r="H231" s="60">
        <f t="shared" si="36"/>
        <v>536.29999999999995</v>
      </c>
      <c r="I231" s="58">
        <f t="shared" si="32"/>
        <v>100</v>
      </c>
      <c r="N231" s="325"/>
    </row>
    <row r="232" spans="1:14" ht="47.25">
      <c r="A232" s="56" t="s">
        <v>761</v>
      </c>
      <c r="B232" s="519">
        <v>881</v>
      </c>
      <c r="C232" s="69" t="s">
        <v>359</v>
      </c>
      <c r="D232" s="69" t="s">
        <v>192</v>
      </c>
      <c r="E232" s="60" t="s">
        <v>754</v>
      </c>
      <c r="F232" s="68"/>
      <c r="G232" s="60">
        <v>536.29999999999995</v>
      </c>
      <c r="H232" s="60">
        <f t="shared" si="36"/>
        <v>536.29999999999995</v>
      </c>
      <c r="I232" s="58">
        <f t="shared" si="32"/>
        <v>100</v>
      </c>
      <c r="N232" s="325"/>
    </row>
    <row r="233" spans="1:14">
      <c r="A233" s="56" t="s">
        <v>762</v>
      </c>
      <c r="B233" s="519">
        <v>881</v>
      </c>
      <c r="C233" s="69" t="s">
        <v>359</v>
      </c>
      <c r="D233" s="69" t="s">
        <v>192</v>
      </c>
      <c r="E233" s="60" t="s">
        <v>763</v>
      </c>
      <c r="F233" s="68"/>
      <c r="G233" s="60">
        <v>536.29999999999995</v>
      </c>
      <c r="H233" s="60">
        <f t="shared" si="36"/>
        <v>536.29999999999995</v>
      </c>
      <c r="I233" s="58">
        <f t="shared" si="32"/>
        <v>100</v>
      </c>
      <c r="N233" s="325"/>
    </row>
    <row r="234" spans="1:14">
      <c r="A234" s="56" t="s">
        <v>367</v>
      </c>
      <c r="B234" s="519">
        <v>881</v>
      </c>
      <c r="C234" s="69" t="s">
        <v>359</v>
      </c>
      <c r="D234" s="69" t="s">
        <v>192</v>
      </c>
      <c r="E234" s="60" t="s">
        <v>764</v>
      </c>
      <c r="F234" s="68" t="s">
        <v>63</v>
      </c>
      <c r="G234" s="60">
        <v>536.29999999999995</v>
      </c>
      <c r="H234" s="60">
        <v>536.29999999999995</v>
      </c>
      <c r="I234" s="58">
        <f t="shared" si="32"/>
        <v>100</v>
      </c>
      <c r="N234" s="325"/>
    </row>
    <row r="235" spans="1:14" ht="24.75" customHeight="1">
      <c r="A235" s="501" t="s">
        <v>672</v>
      </c>
      <c r="B235" s="519">
        <v>881</v>
      </c>
      <c r="C235" s="69" t="s">
        <v>359</v>
      </c>
      <c r="D235" s="69" t="s">
        <v>192</v>
      </c>
      <c r="E235" s="60" t="s">
        <v>754</v>
      </c>
      <c r="F235" s="68"/>
      <c r="G235" s="63">
        <f>G238+G241</f>
        <v>1717.4</v>
      </c>
      <c r="H235" s="63">
        <f>H238+H241</f>
        <v>1534.6</v>
      </c>
      <c r="I235" s="58">
        <f t="shared" si="32"/>
        <v>89.35600326074298</v>
      </c>
      <c r="N235" s="325"/>
    </row>
    <row r="236" spans="1:14" ht="141.75">
      <c r="A236" s="56" t="s">
        <v>765</v>
      </c>
      <c r="B236" s="519">
        <v>881</v>
      </c>
      <c r="C236" s="69" t="s">
        <v>359</v>
      </c>
      <c r="D236" s="69" t="s">
        <v>192</v>
      </c>
      <c r="E236" s="60" t="s">
        <v>766</v>
      </c>
      <c r="F236" s="68"/>
      <c r="G236" s="60">
        <f>G238</f>
        <v>858.7</v>
      </c>
      <c r="H236" s="60">
        <f>H237</f>
        <v>767.3</v>
      </c>
      <c r="I236" s="58">
        <f t="shared" si="32"/>
        <v>89.35600326074298</v>
      </c>
      <c r="N236" s="151"/>
    </row>
    <row r="237" spans="1:14" ht="126">
      <c r="A237" s="56" t="s">
        <v>767</v>
      </c>
      <c r="B237" s="519">
        <v>881</v>
      </c>
      <c r="C237" s="69" t="s">
        <v>359</v>
      </c>
      <c r="D237" s="69" t="s">
        <v>192</v>
      </c>
      <c r="E237" s="60" t="s">
        <v>768</v>
      </c>
      <c r="F237" s="68"/>
      <c r="G237" s="60">
        <f>G238</f>
        <v>858.7</v>
      </c>
      <c r="H237" s="60">
        <f>H238</f>
        <v>767.3</v>
      </c>
      <c r="I237" s="58">
        <f t="shared" si="32"/>
        <v>89.35600326074298</v>
      </c>
    </row>
    <row r="238" spans="1:14" ht="31.5">
      <c r="A238" s="56" t="s">
        <v>586</v>
      </c>
      <c r="B238" s="519">
        <v>881</v>
      </c>
      <c r="C238" s="69" t="s">
        <v>359</v>
      </c>
      <c r="D238" s="69" t="s">
        <v>192</v>
      </c>
      <c r="E238" s="60" t="s">
        <v>768</v>
      </c>
      <c r="F238" s="68">
        <v>610</v>
      </c>
      <c r="G238" s="60">
        <v>858.7</v>
      </c>
      <c r="H238" s="60">
        <v>767.3</v>
      </c>
      <c r="I238" s="58">
        <f t="shared" si="32"/>
        <v>89.35600326074298</v>
      </c>
    </row>
    <row r="239" spans="1:14" ht="141.75">
      <c r="A239" s="505" t="s">
        <v>769</v>
      </c>
      <c r="B239" s="466">
        <v>881</v>
      </c>
      <c r="C239" s="416" t="s">
        <v>359</v>
      </c>
      <c r="D239" s="416" t="s">
        <v>192</v>
      </c>
      <c r="E239" s="272" t="s">
        <v>766</v>
      </c>
      <c r="F239" s="267"/>
      <c r="G239" s="105">
        <v>858.7</v>
      </c>
      <c r="H239" s="105">
        <f>H241</f>
        <v>767.3</v>
      </c>
      <c r="I239" s="58">
        <f t="shared" si="32"/>
        <v>89.35600326074298</v>
      </c>
    </row>
    <row r="240" spans="1:14" ht="126">
      <c r="A240" s="505" t="s">
        <v>770</v>
      </c>
      <c r="B240" s="466">
        <v>881</v>
      </c>
      <c r="C240" s="416" t="s">
        <v>359</v>
      </c>
      <c r="D240" s="416" t="s">
        <v>192</v>
      </c>
      <c r="E240" s="272" t="s">
        <v>768</v>
      </c>
      <c r="F240" s="267"/>
      <c r="G240" s="272">
        <v>858.7</v>
      </c>
      <c r="H240" s="272">
        <f>H241</f>
        <v>767.3</v>
      </c>
      <c r="I240" s="58">
        <f t="shared" si="32"/>
        <v>89.35600326074298</v>
      </c>
    </row>
    <row r="241" spans="1:16" ht="31.5">
      <c r="A241" s="505" t="s">
        <v>586</v>
      </c>
      <c r="B241" s="466">
        <v>881</v>
      </c>
      <c r="C241" s="416" t="s">
        <v>359</v>
      </c>
      <c r="D241" s="416" t="s">
        <v>192</v>
      </c>
      <c r="E241" s="272" t="s">
        <v>768</v>
      </c>
      <c r="F241" s="267">
        <v>610</v>
      </c>
      <c r="G241" s="272">
        <v>858.7</v>
      </c>
      <c r="H241" s="272">
        <f>H242</f>
        <v>767.3</v>
      </c>
      <c r="I241" s="58">
        <f t="shared" si="32"/>
        <v>89.35600326074298</v>
      </c>
    </row>
    <row r="242" spans="1:16">
      <c r="A242" s="505" t="s">
        <v>367</v>
      </c>
      <c r="B242" s="466">
        <v>881</v>
      </c>
      <c r="C242" s="416" t="s">
        <v>359</v>
      </c>
      <c r="D242" s="416" t="s">
        <v>192</v>
      </c>
      <c r="E242" s="272" t="s">
        <v>754</v>
      </c>
      <c r="F242" s="267"/>
      <c r="G242" s="272">
        <v>858.7</v>
      </c>
      <c r="H242" s="272">
        <f>H243</f>
        <v>767.3</v>
      </c>
      <c r="I242" s="58">
        <f t="shared" si="32"/>
        <v>89.35600326074298</v>
      </c>
    </row>
    <row r="243" spans="1:16" ht="141.75">
      <c r="A243" s="505" t="s">
        <v>771</v>
      </c>
      <c r="B243" s="466">
        <v>881</v>
      </c>
      <c r="C243" s="416" t="s">
        <v>359</v>
      </c>
      <c r="D243" s="416" t="s">
        <v>192</v>
      </c>
      <c r="E243" s="272" t="s">
        <v>766</v>
      </c>
      <c r="F243" s="267"/>
      <c r="G243" s="272">
        <v>858.7</v>
      </c>
      <c r="H243" s="272">
        <f>H244</f>
        <v>767.3</v>
      </c>
      <c r="I243" s="58">
        <f t="shared" si="32"/>
        <v>89.35600326074298</v>
      </c>
    </row>
    <row r="244" spans="1:16" ht="126">
      <c r="A244" s="56" t="s">
        <v>772</v>
      </c>
      <c r="B244" s="519">
        <v>881</v>
      </c>
      <c r="C244" s="69" t="s">
        <v>359</v>
      </c>
      <c r="D244" s="69" t="s">
        <v>192</v>
      </c>
      <c r="E244" s="60" t="s">
        <v>768</v>
      </c>
      <c r="F244" s="68"/>
      <c r="G244" s="272">
        <v>858.7</v>
      </c>
      <c r="H244" s="272">
        <f>H245</f>
        <v>767.3</v>
      </c>
      <c r="I244" s="58">
        <f t="shared" si="32"/>
        <v>89.35600326074298</v>
      </c>
    </row>
    <row r="245" spans="1:16">
      <c r="A245" s="56" t="s">
        <v>367</v>
      </c>
      <c r="B245" s="519">
        <v>881</v>
      </c>
      <c r="C245" s="69" t="s">
        <v>359</v>
      </c>
      <c r="D245" s="69" t="s">
        <v>192</v>
      </c>
      <c r="E245" s="60" t="s">
        <v>768</v>
      </c>
      <c r="F245" s="68" t="s">
        <v>63</v>
      </c>
      <c r="G245" s="60">
        <v>858.7</v>
      </c>
      <c r="H245" s="272">
        <v>767.3</v>
      </c>
      <c r="I245" s="58">
        <f t="shared" si="32"/>
        <v>89.35600326074298</v>
      </c>
    </row>
    <row r="246" spans="1:16" ht="18.75">
      <c r="A246" s="461" t="s">
        <v>370</v>
      </c>
      <c r="B246" s="458">
        <v>881</v>
      </c>
      <c r="C246" s="458" t="s">
        <v>274</v>
      </c>
      <c r="D246" s="458" t="s">
        <v>193</v>
      </c>
      <c r="E246" s="462"/>
      <c r="F246" s="460"/>
      <c r="G246" s="463">
        <f>G247</f>
        <v>2609</v>
      </c>
      <c r="H246" s="463">
        <f>H247</f>
        <v>2609</v>
      </c>
      <c r="I246" s="58">
        <f t="shared" si="32"/>
        <v>100</v>
      </c>
      <c r="L246" s="64"/>
      <c r="N246" s="64"/>
    </row>
    <row r="247" spans="1:16" ht="33.75" customHeight="1">
      <c r="A247" s="61" t="s">
        <v>371</v>
      </c>
      <c r="B247" s="519">
        <v>881</v>
      </c>
      <c r="C247" s="519" t="s">
        <v>274</v>
      </c>
      <c r="D247" s="519" t="s">
        <v>192</v>
      </c>
      <c r="E247" s="518" t="s">
        <v>372</v>
      </c>
      <c r="F247" s="68"/>
      <c r="G247" s="371">
        <f>G248</f>
        <v>2609</v>
      </c>
      <c r="H247" s="273">
        <f>H248</f>
        <v>2609</v>
      </c>
      <c r="I247" s="58">
        <f t="shared" si="32"/>
        <v>100</v>
      </c>
      <c r="P247" s="51">
        <f>O240-N269</f>
        <v>0</v>
      </c>
    </row>
    <row r="248" spans="1:16">
      <c r="A248" s="61" t="s">
        <v>672</v>
      </c>
      <c r="B248" s="519">
        <v>881</v>
      </c>
      <c r="C248" s="519" t="s">
        <v>274</v>
      </c>
      <c r="D248" s="519" t="s">
        <v>192</v>
      </c>
      <c r="E248" s="518" t="s">
        <v>680</v>
      </c>
      <c r="F248" s="68"/>
      <c r="G248" s="273">
        <v>2609</v>
      </c>
      <c r="H248" s="273">
        <f>H249</f>
        <v>2609</v>
      </c>
      <c r="I248" s="58">
        <f t="shared" si="32"/>
        <v>100</v>
      </c>
    </row>
    <row r="249" spans="1:16" ht="47.25">
      <c r="A249" s="56" t="s">
        <v>773</v>
      </c>
      <c r="B249" s="519">
        <v>881</v>
      </c>
      <c r="C249" s="69" t="s">
        <v>274</v>
      </c>
      <c r="D249" s="69" t="s">
        <v>192</v>
      </c>
      <c r="E249" s="62" t="s">
        <v>774</v>
      </c>
      <c r="F249" s="68"/>
      <c r="G249" s="273">
        <v>2609</v>
      </c>
      <c r="H249" s="273">
        <f>H250</f>
        <v>2609</v>
      </c>
      <c r="I249" s="58">
        <f t="shared" si="32"/>
        <v>100</v>
      </c>
    </row>
    <row r="250" spans="1:16" ht="31.5">
      <c r="A250" s="56" t="s">
        <v>775</v>
      </c>
      <c r="B250" s="519">
        <v>881</v>
      </c>
      <c r="C250" s="69" t="s">
        <v>274</v>
      </c>
      <c r="D250" s="69" t="s">
        <v>192</v>
      </c>
      <c r="E250" s="62" t="s">
        <v>776</v>
      </c>
      <c r="F250" s="68"/>
      <c r="G250" s="273">
        <v>2609</v>
      </c>
      <c r="H250" s="273">
        <f>H251</f>
        <v>2609</v>
      </c>
      <c r="I250" s="58">
        <f t="shared" si="32"/>
        <v>100</v>
      </c>
    </row>
    <row r="251" spans="1:16" ht="31.5">
      <c r="A251" s="56" t="s">
        <v>379</v>
      </c>
      <c r="B251" s="519">
        <v>881</v>
      </c>
      <c r="C251" s="69" t="s">
        <v>274</v>
      </c>
      <c r="D251" s="69" t="s">
        <v>192</v>
      </c>
      <c r="E251" s="62" t="s">
        <v>776</v>
      </c>
      <c r="F251" s="68" t="s">
        <v>627</v>
      </c>
      <c r="G251" s="273">
        <v>2609</v>
      </c>
      <c r="H251" s="273">
        <v>2609</v>
      </c>
      <c r="I251" s="58">
        <f t="shared" si="32"/>
        <v>100</v>
      </c>
    </row>
    <row r="252" spans="1:16" ht="39">
      <c r="A252" s="464" t="s">
        <v>388</v>
      </c>
      <c r="B252" s="458">
        <v>881</v>
      </c>
      <c r="C252" s="458" t="s">
        <v>226</v>
      </c>
      <c r="D252" s="458" t="s">
        <v>193</v>
      </c>
      <c r="E252" s="462"/>
      <c r="F252" s="460"/>
      <c r="G252" s="463">
        <f>G253</f>
        <v>746</v>
      </c>
      <c r="H252" s="465">
        <f>H253</f>
        <v>746</v>
      </c>
      <c r="I252" s="58">
        <f t="shared" si="32"/>
        <v>100</v>
      </c>
    </row>
    <row r="253" spans="1:16">
      <c r="A253" s="269" t="s">
        <v>389</v>
      </c>
      <c r="B253" s="519">
        <v>881</v>
      </c>
      <c r="C253" s="69" t="s">
        <v>226</v>
      </c>
      <c r="D253" s="69" t="s">
        <v>192</v>
      </c>
      <c r="E253" s="518"/>
      <c r="F253" s="68"/>
      <c r="G253" s="58">
        <v>746</v>
      </c>
      <c r="H253" s="60">
        <f t="shared" ref="H253:H257" si="37">H254</f>
        <v>746</v>
      </c>
      <c r="I253" s="58">
        <f t="shared" si="32"/>
        <v>100</v>
      </c>
    </row>
    <row r="254" spans="1:16" ht="94.5">
      <c r="A254" s="61" t="s">
        <v>753</v>
      </c>
      <c r="B254" s="519">
        <v>881</v>
      </c>
      <c r="C254" s="69" t="s">
        <v>226</v>
      </c>
      <c r="D254" s="69" t="s">
        <v>192</v>
      </c>
      <c r="E254" s="60" t="s">
        <v>361</v>
      </c>
      <c r="F254" s="68"/>
      <c r="G254" s="58">
        <v>746</v>
      </c>
      <c r="H254" s="60">
        <f t="shared" si="37"/>
        <v>746</v>
      </c>
      <c r="I254" s="58">
        <f t="shared" si="32"/>
        <v>100</v>
      </c>
    </row>
    <row r="255" spans="1:16">
      <c r="A255" s="61" t="s">
        <v>672</v>
      </c>
      <c r="B255" s="519">
        <v>881</v>
      </c>
      <c r="C255" s="69" t="s">
        <v>226</v>
      </c>
      <c r="D255" s="69" t="s">
        <v>192</v>
      </c>
      <c r="E255" s="60" t="s">
        <v>754</v>
      </c>
      <c r="F255" s="68"/>
      <c r="G255" s="60">
        <v>746</v>
      </c>
      <c r="H255" s="60">
        <f t="shared" si="37"/>
        <v>746</v>
      </c>
      <c r="I255" s="58">
        <f t="shared" si="32"/>
        <v>100</v>
      </c>
    </row>
    <row r="256" spans="1:16" ht="94.5">
      <c r="A256" s="56" t="s">
        <v>777</v>
      </c>
      <c r="B256" s="519">
        <v>881</v>
      </c>
      <c r="C256" s="69" t="s">
        <v>226</v>
      </c>
      <c r="D256" s="69" t="s">
        <v>192</v>
      </c>
      <c r="E256" s="60" t="s">
        <v>763</v>
      </c>
      <c r="F256" s="68"/>
      <c r="G256" s="60">
        <v>746</v>
      </c>
      <c r="H256" s="60">
        <f t="shared" si="37"/>
        <v>746</v>
      </c>
      <c r="I256" s="58">
        <f t="shared" si="32"/>
        <v>100</v>
      </c>
    </row>
    <row r="257" spans="1:13" ht="78.75">
      <c r="A257" s="56" t="s">
        <v>778</v>
      </c>
      <c r="B257" s="519">
        <v>881</v>
      </c>
      <c r="C257" s="69" t="s">
        <v>226</v>
      </c>
      <c r="D257" s="69" t="s">
        <v>192</v>
      </c>
      <c r="E257" s="60" t="s">
        <v>779</v>
      </c>
      <c r="F257" s="68"/>
      <c r="G257" s="60">
        <v>746</v>
      </c>
      <c r="H257" s="60">
        <f t="shared" si="37"/>
        <v>746</v>
      </c>
      <c r="I257" s="58">
        <f t="shared" si="32"/>
        <v>100</v>
      </c>
    </row>
    <row r="258" spans="1:13">
      <c r="A258" s="56" t="s">
        <v>367</v>
      </c>
      <c r="B258" s="519">
        <v>881</v>
      </c>
      <c r="C258" s="69" t="s">
        <v>226</v>
      </c>
      <c r="D258" s="69" t="s">
        <v>192</v>
      </c>
      <c r="E258" s="60" t="s">
        <v>779</v>
      </c>
      <c r="F258" s="68">
        <v>610</v>
      </c>
      <c r="G258" s="60">
        <v>746</v>
      </c>
      <c r="H258" s="60">
        <v>746</v>
      </c>
      <c r="I258" s="58">
        <f t="shared" si="32"/>
        <v>100</v>
      </c>
    </row>
    <row r="259" spans="1:13">
      <c r="A259" s="312" t="s">
        <v>395</v>
      </c>
      <c r="B259" s="312"/>
      <c r="C259" s="519"/>
      <c r="D259" s="519"/>
      <c r="E259" s="518"/>
      <c r="F259" s="68"/>
      <c r="G259" s="53">
        <f>G15</f>
        <v>41229.199999999997</v>
      </c>
      <c r="H259" s="53">
        <f>H15</f>
        <v>38678</v>
      </c>
      <c r="I259" s="58">
        <f t="shared" si="32"/>
        <v>93.81215255207475</v>
      </c>
    </row>
    <row r="260" spans="1:13">
      <c r="A260" s="312" t="s">
        <v>521</v>
      </c>
      <c r="B260" s="312"/>
      <c r="C260" s="68"/>
      <c r="D260" s="68"/>
      <c r="E260" s="60"/>
      <c r="F260" s="60"/>
      <c r="G260" s="63">
        <f>G259</f>
        <v>41229.199999999997</v>
      </c>
      <c r="H260" s="63">
        <f>H259</f>
        <v>38678</v>
      </c>
      <c r="I260" s="58">
        <f t="shared" si="32"/>
        <v>93.81215255207475</v>
      </c>
    </row>
    <row r="263" spans="1:13" ht="72" customHeight="1">
      <c r="K263" s="279"/>
      <c r="L263" s="279"/>
      <c r="M263" s="279"/>
    </row>
    <row r="264" spans="1:13" ht="45" customHeight="1"/>
    <row r="265" spans="1:13" ht="45" customHeight="1"/>
    <row r="266" spans="1:13" ht="45" customHeight="1"/>
    <row r="267" spans="1:13" ht="45" customHeight="1"/>
  </sheetData>
  <mergeCells count="15">
    <mergeCell ref="C6:H6"/>
    <mergeCell ref="A8:G10"/>
    <mergeCell ref="A12:A13"/>
    <mergeCell ref="B12:B13"/>
    <mergeCell ref="C12:C13"/>
    <mergeCell ref="D12:D13"/>
    <mergeCell ref="E12:E13"/>
    <mergeCell ref="F12:F13"/>
    <mergeCell ref="G12:I12"/>
    <mergeCell ref="B5:I5"/>
    <mergeCell ref="C1:I1"/>
    <mergeCell ref="C2:D2"/>
    <mergeCell ref="E2:I2"/>
    <mergeCell ref="C3:I3"/>
    <mergeCell ref="E4:I4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6"/>
  <sheetViews>
    <sheetView topLeftCell="A166" zoomScale="89" zoomScaleNormal="89" workbookViewId="0">
      <selection activeCell="G124" sqref="G124"/>
    </sheetView>
  </sheetViews>
  <sheetFormatPr defaultColWidth="8.85546875" defaultRowHeight="15.75"/>
  <cols>
    <col min="1" max="1" width="45.28515625" style="48" customWidth="1"/>
    <col min="2" max="2" width="8.5703125" style="49" customWidth="1"/>
    <col min="3" max="3" width="7.140625" style="49" customWidth="1"/>
    <col min="4" max="4" width="7" style="49" customWidth="1"/>
    <col min="5" max="5" width="15.28515625" style="49" customWidth="1"/>
    <col min="6" max="6" width="8" style="49" customWidth="1"/>
    <col min="7" max="7" width="14.28515625" style="49" customWidth="1"/>
    <col min="8" max="8" width="13.7109375" style="51" customWidth="1"/>
    <col min="9" max="9" width="14.42578125" style="51" customWidth="1"/>
    <col min="10" max="16384" width="8.85546875" style="51"/>
  </cols>
  <sheetData>
    <row r="1" spans="1:9">
      <c r="A1" s="254" t="s">
        <v>558</v>
      </c>
      <c r="D1" s="50"/>
      <c r="E1" s="566" t="s">
        <v>176</v>
      </c>
      <c r="F1" s="566"/>
      <c r="G1" s="566"/>
      <c r="H1" s="566"/>
      <c r="I1" s="566"/>
    </row>
    <row r="2" spans="1:9">
      <c r="A2" s="254" t="s">
        <v>559</v>
      </c>
      <c r="D2" s="50"/>
      <c r="E2" s="566"/>
      <c r="F2" s="566"/>
      <c r="G2" s="566"/>
      <c r="H2" s="578" t="s">
        <v>75</v>
      </c>
      <c r="I2" s="578"/>
    </row>
    <row r="3" spans="1:9">
      <c r="A3" s="255" t="s">
        <v>560</v>
      </c>
      <c r="D3" s="50"/>
      <c r="E3" s="207"/>
      <c r="F3" s="566" t="s">
        <v>137</v>
      </c>
      <c r="G3" s="566"/>
      <c r="H3" s="566"/>
      <c r="I3" s="566"/>
    </row>
    <row r="4" spans="1:9">
      <c r="D4" s="566" t="s">
        <v>177</v>
      </c>
      <c r="E4" s="566"/>
      <c r="F4" s="566"/>
      <c r="G4" s="566"/>
      <c r="H4" s="566"/>
      <c r="I4" s="566"/>
    </row>
    <row r="5" spans="1:9">
      <c r="D5" s="50"/>
      <c r="E5" s="566" t="s">
        <v>178</v>
      </c>
      <c r="F5" s="566"/>
      <c r="G5" s="566"/>
      <c r="H5" s="566"/>
      <c r="I5" s="566"/>
    </row>
    <row r="6" spans="1:9">
      <c r="E6" s="636"/>
      <c r="F6" s="636"/>
      <c r="G6" s="636"/>
    </row>
    <row r="7" spans="1:9" ht="16.5">
      <c r="A7" s="646" t="s">
        <v>179</v>
      </c>
      <c r="B7" s="646"/>
      <c r="C7" s="646"/>
      <c r="D7" s="646"/>
      <c r="E7" s="646"/>
      <c r="F7" s="646"/>
      <c r="G7" s="646"/>
      <c r="H7" s="646"/>
      <c r="I7" s="646"/>
    </row>
    <row r="8" spans="1:9" ht="16.5">
      <c r="A8" s="646" t="s">
        <v>180</v>
      </c>
      <c r="B8" s="646"/>
      <c r="C8" s="646"/>
      <c r="D8" s="646"/>
      <c r="E8" s="646"/>
      <c r="F8" s="646"/>
      <c r="G8" s="646"/>
      <c r="H8" s="646"/>
      <c r="I8" s="646"/>
    </row>
    <row r="9" spans="1:9" ht="16.5">
      <c r="A9" s="646" t="s">
        <v>106</v>
      </c>
      <c r="B9" s="646"/>
      <c r="C9" s="646"/>
      <c r="D9" s="646"/>
      <c r="E9" s="646"/>
      <c r="F9" s="646"/>
      <c r="G9" s="646"/>
      <c r="H9" s="646"/>
      <c r="I9" s="646"/>
    </row>
    <row r="10" spans="1:9">
      <c r="A10" s="645"/>
      <c r="B10" s="645"/>
      <c r="C10" s="645"/>
      <c r="D10" s="645"/>
      <c r="E10" s="645"/>
      <c r="F10" s="645"/>
      <c r="G10" s="645"/>
    </row>
    <row r="12" spans="1:9" ht="38.25" customHeight="1">
      <c r="A12" s="641" t="s">
        <v>181</v>
      </c>
      <c r="B12" s="641" t="s">
        <v>182</v>
      </c>
      <c r="C12" s="641" t="s">
        <v>183</v>
      </c>
      <c r="D12" s="641" t="s">
        <v>184</v>
      </c>
      <c r="E12" s="641" t="s">
        <v>185</v>
      </c>
      <c r="F12" s="641" t="s">
        <v>186</v>
      </c>
      <c r="G12" s="641" t="s">
        <v>187</v>
      </c>
      <c r="H12" s="641"/>
      <c r="I12" s="641"/>
    </row>
    <row r="13" spans="1:9" ht="25.5" customHeight="1">
      <c r="A13" s="641"/>
      <c r="B13" s="641"/>
      <c r="C13" s="641"/>
      <c r="D13" s="641"/>
      <c r="E13" s="641"/>
      <c r="F13" s="641"/>
      <c r="G13" s="52" t="s">
        <v>505</v>
      </c>
      <c r="H13" s="52" t="s">
        <v>506</v>
      </c>
      <c r="I13" s="52" t="s">
        <v>79</v>
      </c>
    </row>
    <row r="14" spans="1:9">
      <c r="A14" s="216">
        <v>1</v>
      </c>
      <c r="B14" s="216">
        <v>2</v>
      </c>
      <c r="C14" s="216">
        <v>3</v>
      </c>
      <c r="D14" s="216">
        <v>4</v>
      </c>
      <c r="E14" s="216">
        <v>5</v>
      </c>
      <c r="F14" s="216">
        <v>6</v>
      </c>
      <c r="G14" s="216">
        <v>7</v>
      </c>
      <c r="H14" s="67">
        <v>8</v>
      </c>
      <c r="I14" s="67">
        <v>9</v>
      </c>
    </row>
    <row r="15" spans="1:9">
      <c r="A15" s="184" t="s">
        <v>188</v>
      </c>
      <c r="B15" s="174"/>
      <c r="C15" s="174"/>
      <c r="D15" s="174"/>
      <c r="E15" s="174"/>
      <c r="F15" s="174"/>
      <c r="G15" s="160">
        <f>G16</f>
        <v>39691.5</v>
      </c>
      <c r="H15" s="160">
        <f t="shared" ref="H15:I15" si="0">H16</f>
        <v>26577.300000000003</v>
      </c>
      <c r="I15" s="160">
        <f t="shared" si="0"/>
        <v>20058.431435624818</v>
      </c>
    </row>
    <row r="16" spans="1:9" ht="63">
      <c r="A16" s="184" t="s">
        <v>189</v>
      </c>
      <c r="B16" s="174" t="s">
        <v>190</v>
      </c>
      <c r="C16" s="174"/>
      <c r="D16" s="174"/>
      <c r="E16" s="174"/>
      <c r="F16" s="164"/>
      <c r="G16" s="160">
        <f>G17+G88+G95+G105+G138+G222+G227+G244+G253</f>
        <v>39691.5</v>
      </c>
      <c r="H16" s="160">
        <f>H17+H88+H95+H105+H138+H222+H227+H244+H253</f>
        <v>26577.300000000003</v>
      </c>
      <c r="I16" s="160">
        <f>I17+I88+I95+I105+I138+I222+I227+I244+I253</f>
        <v>20058.431435624818</v>
      </c>
    </row>
    <row r="17" spans="1:9" ht="31.5">
      <c r="A17" s="252" t="s">
        <v>191</v>
      </c>
      <c r="B17" s="167" t="s">
        <v>190</v>
      </c>
      <c r="C17" s="167" t="s">
        <v>192</v>
      </c>
      <c r="D17" s="167" t="s">
        <v>193</v>
      </c>
      <c r="E17" s="167"/>
      <c r="F17" s="164"/>
      <c r="G17" s="218">
        <f>G18+G23+G37+G45++G51</f>
        <v>7487.4</v>
      </c>
      <c r="H17" s="218">
        <f t="shared" ref="H17:I17" si="1">H18+H23+H37+H45++H51</f>
        <v>7706.1</v>
      </c>
      <c r="I17" s="218">
        <f t="shared" si="1"/>
        <v>7924.7999999999993</v>
      </c>
    </row>
    <row r="18" spans="1:9" ht="78.75">
      <c r="A18" s="217" t="s">
        <v>142</v>
      </c>
      <c r="B18" s="167" t="s">
        <v>190</v>
      </c>
      <c r="C18" s="167" t="s">
        <v>192</v>
      </c>
      <c r="D18" s="167" t="s">
        <v>194</v>
      </c>
      <c r="E18" s="167"/>
      <c r="F18" s="164"/>
      <c r="G18" s="218">
        <f>G22</f>
        <v>6</v>
      </c>
      <c r="H18" s="218">
        <f t="shared" ref="H18:I18" si="2">H22</f>
        <v>6.3</v>
      </c>
      <c r="I18" s="218">
        <f t="shared" si="2"/>
        <v>6.5</v>
      </c>
    </row>
    <row r="19" spans="1:9" ht="31.5">
      <c r="A19" s="156" t="s">
        <v>195</v>
      </c>
      <c r="B19" s="157" t="s">
        <v>190</v>
      </c>
      <c r="C19" s="157" t="s">
        <v>192</v>
      </c>
      <c r="D19" s="157" t="s">
        <v>194</v>
      </c>
      <c r="E19" s="157" t="s">
        <v>196</v>
      </c>
      <c r="F19" s="164"/>
      <c r="G19" s="155">
        <f>G20</f>
        <v>6</v>
      </c>
      <c r="H19" s="155">
        <f t="shared" ref="H19:I21" si="3">H20</f>
        <v>6.3</v>
      </c>
      <c r="I19" s="155">
        <f t="shared" si="3"/>
        <v>6.5</v>
      </c>
    </row>
    <row r="20" spans="1:9" ht="31.5">
      <c r="A20" s="156" t="s">
        <v>197</v>
      </c>
      <c r="B20" s="174" t="s">
        <v>190</v>
      </c>
      <c r="C20" s="157" t="s">
        <v>192</v>
      </c>
      <c r="D20" s="157" t="s">
        <v>194</v>
      </c>
      <c r="E20" s="157" t="s">
        <v>198</v>
      </c>
      <c r="F20" s="164"/>
      <c r="G20" s="155">
        <f>G21</f>
        <v>6</v>
      </c>
      <c r="H20" s="155">
        <f t="shared" si="3"/>
        <v>6.3</v>
      </c>
      <c r="I20" s="155">
        <f t="shared" si="3"/>
        <v>6.5</v>
      </c>
    </row>
    <row r="21" spans="1:9">
      <c r="A21" s="156" t="s">
        <v>199</v>
      </c>
      <c r="B21" s="167" t="s">
        <v>190</v>
      </c>
      <c r="C21" s="157" t="s">
        <v>192</v>
      </c>
      <c r="D21" s="157" t="s">
        <v>194</v>
      </c>
      <c r="E21" s="157" t="s">
        <v>200</v>
      </c>
      <c r="F21" s="164"/>
      <c r="G21" s="155">
        <f>G22</f>
        <v>6</v>
      </c>
      <c r="H21" s="155">
        <f t="shared" si="3"/>
        <v>6.3</v>
      </c>
      <c r="I21" s="155">
        <f t="shared" si="3"/>
        <v>6.5</v>
      </c>
    </row>
    <row r="22" spans="1:9" ht="47.25">
      <c r="A22" s="158" t="s">
        <v>201</v>
      </c>
      <c r="B22" s="167" t="s">
        <v>190</v>
      </c>
      <c r="C22" s="157" t="s">
        <v>192</v>
      </c>
      <c r="D22" s="157" t="s">
        <v>194</v>
      </c>
      <c r="E22" s="157" t="s">
        <v>202</v>
      </c>
      <c r="F22" s="164" t="s">
        <v>216</v>
      </c>
      <c r="G22" s="155">
        <v>6</v>
      </c>
      <c r="H22" s="155">
        <v>6.3</v>
      </c>
      <c r="I22" s="155">
        <v>6.5</v>
      </c>
    </row>
    <row r="23" spans="1:9" ht="94.5">
      <c r="A23" s="184" t="s">
        <v>203</v>
      </c>
      <c r="B23" s="157" t="s">
        <v>190</v>
      </c>
      <c r="C23" s="167" t="s">
        <v>192</v>
      </c>
      <c r="D23" s="167" t="s">
        <v>204</v>
      </c>
      <c r="E23" s="167"/>
      <c r="F23" s="164"/>
      <c r="G23" s="218">
        <f>G24+G30+G35+G36</f>
        <v>6418.2999999999993</v>
      </c>
      <c r="H23" s="218">
        <f t="shared" ref="H23:I23" si="4">H24+H30+H35+H36</f>
        <v>6662.7</v>
      </c>
      <c r="I23" s="218">
        <f t="shared" si="4"/>
        <v>6916.9</v>
      </c>
    </row>
    <row r="24" spans="1:9" ht="31.5">
      <c r="A24" s="156" t="s">
        <v>195</v>
      </c>
      <c r="B24" s="174" t="s">
        <v>190</v>
      </c>
      <c r="C24" s="157" t="s">
        <v>192</v>
      </c>
      <c r="D24" s="157" t="s">
        <v>204</v>
      </c>
      <c r="E24" s="157" t="s">
        <v>196</v>
      </c>
      <c r="F24" s="164"/>
      <c r="G24" s="155">
        <f>G25</f>
        <v>1371.4</v>
      </c>
      <c r="H24" s="155">
        <f>H25</f>
        <v>1426.3</v>
      </c>
      <c r="I24" s="155">
        <f>I25</f>
        <v>1483.4</v>
      </c>
    </row>
    <row r="25" spans="1:9" ht="63">
      <c r="A25" s="158" t="s">
        <v>205</v>
      </c>
      <c r="B25" s="167" t="s">
        <v>190</v>
      </c>
      <c r="C25" s="157" t="s">
        <v>192</v>
      </c>
      <c r="D25" s="157" t="s">
        <v>204</v>
      </c>
      <c r="E25" s="165" t="s">
        <v>206</v>
      </c>
      <c r="F25" s="164"/>
      <c r="G25" s="155">
        <f>G27</f>
        <v>1371.4</v>
      </c>
      <c r="H25" s="155">
        <f>H27</f>
        <v>1426.3</v>
      </c>
      <c r="I25" s="155">
        <f>I27</f>
        <v>1483.4</v>
      </c>
    </row>
    <row r="26" spans="1:9">
      <c r="A26" s="156" t="s">
        <v>199</v>
      </c>
      <c r="B26" s="167" t="s">
        <v>190</v>
      </c>
      <c r="C26" s="157" t="s">
        <v>192</v>
      </c>
      <c r="D26" s="157" t="s">
        <v>204</v>
      </c>
      <c r="E26" s="165" t="s">
        <v>207</v>
      </c>
      <c r="F26" s="164"/>
      <c r="G26" s="155">
        <f t="shared" ref="G26:I27" si="5">G27</f>
        <v>1371.4</v>
      </c>
      <c r="H26" s="155">
        <f t="shared" si="5"/>
        <v>1426.3</v>
      </c>
      <c r="I26" s="155">
        <f t="shared" si="5"/>
        <v>1483.4</v>
      </c>
    </row>
    <row r="27" spans="1:9" ht="110.25">
      <c r="A27" s="183" t="s">
        <v>208</v>
      </c>
      <c r="B27" s="157" t="s">
        <v>190</v>
      </c>
      <c r="C27" s="157" t="s">
        <v>192</v>
      </c>
      <c r="D27" s="157" t="s">
        <v>204</v>
      </c>
      <c r="E27" s="165" t="s">
        <v>209</v>
      </c>
      <c r="F27" s="164"/>
      <c r="G27" s="155">
        <f t="shared" si="5"/>
        <v>1371.4</v>
      </c>
      <c r="H27" s="155">
        <f t="shared" si="5"/>
        <v>1426.3</v>
      </c>
      <c r="I27" s="155">
        <f t="shared" si="5"/>
        <v>1483.4</v>
      </c>
    </row>
    <row r="28" spans="1:9" ht="31.5">
      <c r="A28" s="156" t="s">
        <v>210</v>
      </c>
      <c r="B28" s="174" t="s">
        <v>190</v>
      </c>
      <c r="C28" s="157" t="s">
        <v>192</v>
      </c>
      <c r="D28" s="157" t="s">
        <v>204</v>
      </c>
      <c r="E28" s="165" t="s">
        <v>209</v>
      </c>
      <c r="F28" s="164" t="s">
        <v>211</v>
      </c>
      <c r="G28" s="155">
        <v>1371.4</v>
      </c>
      <c r="H28" s="155">
        <v>1426.3</v>
      </c>
      <c r="I28" s="155">
        <v>1483.4</v>
      </c>
    </row>
    <row r="29" spans="1:9" ht="31.5">
      <c r="A29" s="183" t="s">
        <v>197</v>
      </c>
      <c r="B29" s="167" t="s">
        <v>190</v>
      </c>
      <c r="C29" s="157" t="s">
        <v>192</v>
      </c>
      <c r="D29" s="157" t="s">
        <v>204</v>
      </c>
      <c r="E29" s="165" t="s">
        <v>198</v>
      </c>
      <c r="F29" s="164"/>
      <c r="G29" s="155">
        <f>G30+G33</f>
        <v>5046.8999999999996</v>
      </c>
      <c r="H29" s="155">
        <f t="shared" ref="H29:I29" si="6">H30+H33</f>
        <v>5236.3999999999996</v>
      </c>
      <c r="I29" s="155">
        <f t="shared" si="6"/>
        <v>5433.5</v>
      </c>
    </row>
    <row r="30" spans="1:9">
      <c r="A30" s="156" t="s">
        <v>199</v>
      </c>
      <c r="B30" s="167" t="s">
        <v>190</v>
      </c>
      <c r="C30" s="157" t="s">
        <v>192</v>
      </c>
      <c r="D30" s="157" t="s">
        <v>204</v>
      </c>
      <c r="E30" s="165" t="s">
        <v>200</v>
      </c>
      <c r="F30" s="164"/>
      <c r="G30" s="155">
        <f t="shared" ref="G30:I31" si="7">G31</f>
        <v>4736.8999999999996</v>
      </c>
      <c r="H30" s="155">
        <f t="shared" si="7"/>
        <v>4926.3999999999996</v>
      </c>
      <c r="I30" s="155">
        <f t="shared" si="7"/>
        <v>5123.5</v>
      </c>
    </row>
    <row r="31" spans="1:9" ht="54.75" customHeight="1">
      <c r="A31" s="183" t="s">
        <v>212</v>
      </c>
      <c r="B31" s="157" t="s">
        <v>190</v>
      </c>
      <c r="C31" s="157" t="s">
        <v>192</v>
      </c>
      <c r="D31" s="157" t="s">
        <v>204</v>
      </c>
      <c r="E31" s="165" t="s">
        <v>202</v>
      </c>
      <c r="F31" s="164"/>
      <c r="G31" s="155">
        <f t="shared" si="7"/>
        <v>4736.8999999999996</v>
      </c>
      <c r="H31" s="155">
        <f t="shared" si="7"/>
        <v>4926.3999999999996</v>
      </c>
      <c r="I31" s="155">
        <f t="shared" si="7"/>
        <v>5123.5</v>
      </c>
    </row>
    <row r="32" spans="1:9" ht="31.5">
      <c r="A32" s="156" t="s">
        <v>210</v>
      </c>
      <c r="B32" s="174" t="s">
        <v>190</v>
      </c>
      <c r="C32" s="157" t="s">
        <v>192</v>
      </c>
      <c r="D32" s="157" t="s">
        <v>204</v>
      </c>
      <c r="E32" s="165" t="s">
        <v>202</v>
      </c>
      <c r="F32" s="164" t="s">
        <v>211</v>
      </c>
      <c r="G32" s="155">
        <v>4736.8999999999996</v>
      </c>
      <c r="H32" s="155">
        <v>4926.3999999999996</v>
      </c>
      <c r="I32" s="155">
        <v>5123.5</v>
      </c>
    </row>
    <row r="33" spans="1:9" ht="63">
      <c r="A33" s="183" t="s">
        <v>213</v>
      </c>
      <c r="B33" s="167" t="s">
        <v>190</v>
      </c>
      <c r="C33" s="157" t="s">
        <v>192</v>
      </c>
      <c r="D33" s="157" t="s">
        <v>204</v>
      </c>
      <c r="E33" s="165" t="s">
        <v>202</v>
      </c>
      <c r="F33" s="164"/>
      <c r="G33" s="155">
        <f>G34</f>
        <v>310</v>
      </c>
      <c r="H33" s="155">
        <f>H34</f>
        <v>310</v>
      </c>
      <c r="I33" s="155">
        <f>I35+I36</f>
        <v>310</v>
      </c>
    </row>
    <row r="34" spans="1:9" ht="31.5">
      <c r="A34" s="156" t="s">
        <v>210</v>
      </c>
      <c r="B34" s="167" t="s">
        <v>190</v>
      </c>
      <c r="C34" s="157" t="s">
        <v>192</v>
      </c>
      <c r="D34" s="157" t="s">
        <v>204</v>
      </c>
      <c r="E34" s="165" t="s">
        <v>202</v>
      </c>
      <c r="F34" s="164"/>
      <c r="G34" s="159">
        <f>G36+G35</f>
        <v>310</v>
      </c>
      <c r="H34" s="159">
        <f>H36+H35</f>
        <v>310</v>
      </c>
      <c r="I34" s="159">
        <v>310</v>
      </c>
    </row>
    <row r="35" spans="1:9" ht="47.25">
      <c r="A35" s="158" t="s">
        <v>201</v>
      </c>
      <c r="B35" s="157" t="s">
        <v>190</v>
      </c>
      <c r="C35" s="157" t="s">
        <v>192</v>
      </c>
      <c r="D35" s="157" t="s">
        <v>204</v>
      </c>
      <c r="E35" s="165" t="s">
        <v>202</v>
      </c>
      <c r="F35" s="164" t="s">
        <v>214</v>
      </c>
      <c r="G35" s="159">
        <v>300</v>
      </c>
      <c r="H35" s="159">
        <v>300</v>
      </c>
      <c r="I35" s="159">
        <v>300</v>
      </c>
    </row>
    <row r="36" spans="1:9">
      <c r="A36" s="158" t="s">
        <v>215</v>
      </c>
      <c r="B36" s="174" t="s">
        <v>190</v>
      </c>
      <c r="C36" s="157" t="s">
        <v>192</v>
      </c>
      <c r="D36" s="157" t="s">
        <v>204</v>
      </c>
      <c r="E36" s="165" t="s">
        <v>202</v>
      </c>
      <c r="F36" s="164" t="s">
        <v>216</v>
      </c>
      <c r="G36" s="159">
        <v>10</v>
      </c>
      <c r="H36" s="159">
        <v>10</v>
      </c>
      <c r="I36" s="159">
        <v>10</v>
      </c>
    </row>
    <row r="37" spans="1:9" ht="63">
      <c r="A37" s="184" t="s">
        <v>217</v>
      </c>
      <c r="B37" s="167" t="s">
        <v>190</v>
      </c>
      <c r="C37" s="167" t="s">
        <v>192</v>
      </c>
      <c r="D37" s="167" t="s">
        <v>218</v>
      </c>
      <c r="E37" s="174"/>
      <c r="F37" s="164"/>
      <c r="G37" s="160">
        <f t="shared" ref="G37:I39" si="8">G38</f>
        <v>291.60000000000002</v>
      </c>
      <c r="H37" s="160">
        <f t="shared" si="8"/>
        <v>291.60000000000002</v>
      </c>
      <c r="I37" s="160">
        <f t="shared" si="8"/>
        <v>250.9</v>
      </c>
    </row>
    <row r="38" spans="1:9" ht="31.5">
      <c r="A38" s="156" t="s">
        <v>195</v>
      </c>
      <c r="B38" s="167" t="s">
        <v>190</v>
      </c>
      <c r="C38" s="157" t="s">
        <v>192</v>
      </c>
      <c r="D38" s="157" t="s">
        <v>218</v>
      </c>
      <c r="E38" s="165" t="s">
        <v>196</v>
      </c>
      <c r="F38" s="164"/>
      <c r="G38" s="159">
        <f t="shared" si="8"/>
        <v>291.60000000000002</v>
      </c>
      <c r="H38" s="159">
        <f t="shared" si="8"/>
        <v>291.60000000000002</v>
      </c>
      <c r="I38" s="159">
        <f t="shared" si="8"/>
        <v>250.9</v>
      </c>
    </row>
    <row r="39" spans="1:9" ht="31.5">
      <c r="A39" s="156" t="s">
        <v>197</v>
      </c>
      <c r="B39" s="157" t="s">
        <v>190</v>
      </c>
      <c r="C39" s="157" t="s">
        <v>192</v>
      </c>
      <c r="D39" s="157" t="s">
        <v>218</v>
      </c>
      <c r="E39" s="165" t="s">
        <v>198</v>
      </c>
      <c r="F39" s="164"/>
      <c r="G39" s="159">
        <f t="shared" si="8"/>
        <v>291.60000000000002</v>
      </c>
      <c r="H39" s="159">
        <f t="shared" si="8"/>
        <v>291.60000000000002</v>
      </c>
      <c r="I39" s="159">
        <f t="shared" si="8"/>
        <v>250.9</v>
      </c>
    </row>
    <row r="40" spans="1:9">
      <c r="A40" s="156" t="s">
        <v>199</v>
      </c>
      <c r="B40" s="174" t="s">
        <v>190</v>
      </c>
      <c r="C40" s="157" t="s">
        <v>192</v>
      </c>
      <c r="D40" s="157" t="s">
        <v>218</v>
      </c>
      <c r="E40" s="165" t="s">
        <v>200</v>
      </c>
      <c r="F40" s="164"/>
      <c r="G40" s="159">
        <f>G42+G44</f>
        <v>291.60000000000002</v>
      </c>
      <c r="H40" s="159">
        <f>H42+H44</f>
        <v>291.60000000000002</v>
      </c>
      <c r="I40" s="159">
        <f>I42+I44</f>
        <v>250.9</v>
      </c>
    </row>
    <row r="41" spans="1:9" ht="78.75">
      <c r="A41" s="183" t="s">
        <v>219</v>
      </c>
      <c r="B41" s="167" t="s">
        <v>190</v>
      </c>
      <c r="C41" s="157" t="s">
        <v>192</v>
      </c>
      <c r="D41" s="157" t="s">
        <v>218</v>
      </c>
      <c r="E41" s="165" t="s">
        <v>220</v>
      </c>
      <c r="F41" s="164"/>
      <c r="G41" s="159">
        <f>G42</f>
        <v>250.9</v>
      </c>
      <c r="H41" s="159">
        <f>H42</f>
        <v>250.9</v>
      </c>
      <c r="I41" s="159">
        <f>I42</f>
        <v>250.9</v>
      </c>
    </row>
    <row r="42" spans="1:9">
      <c r="A42" s="183" t="s">
        <v>221</v>
      </c>
      <c r="B42" s="167" t="s">
        <v>190</v>
      </c>
      <c r="C42" s="157" t="s">
        <v>192</v>
      </c>
      <c r="D42" s="157" t="s">
        <v>218</v>
      </c>
      <c r="E42" s="165" t="s">
        <v>220</v>
      </c>
      <c r="F42" s="164" t="s">
        <v>222</v>
      </c>
      <c r="G42" s="159">
        <v>250.9</v>
      </c>
      <c r="H42" s="159">
        <v>250.9</v>
      </c>
      <c r="I42" s="159">
        <v>250.9</v>
      </c>
    </row>
    <row r="43" spans="1:9" ht="81.75" customHeight="1">
      <c r="A43" s="158" t="s">
        <v>223</v>
      </c>
      <c r="B43" s="157" t="s">
        <v>190</v>
      </c>
      <c r="C43" s="157" t="s">
        <v>192</v>
      </c>
      <c r="D43" s="157" t="s">
        <v>218</v>
      </c>
      <c r="E43" s="157" t="s">
        <v>224</v>
      </c>
      <c r="F43" s="164"/>
      <c r="G43" s="155">
        <f>G44</f>
        <v>40.700000000000003</v>
      </c>
      <c r="H43" s="155">
        <f>H44</f>
        <v>40.700000000000003</v>
      </c>
      <c r="I43" s="155">
        <f>I44</f>
        <v>0</v>
      </c>
    </row>
    <row r="44" spans="1:9">
      <c r="A44" s="183" t="s">
        <v>221</v>
      </c>
      <c r="B44" s="174" t="s">
        <v>190</v>
      </c>
      <c r="C44" s="157" t="s">
        <v>192</v>
      </c>
      <c r="D44" s="157" t="s">
        <v>218</v>
      </c>
      <c r="E44" s="157" t="s">
        <v>224</v>
      </c>
      <c r="F44" s="164" t="s">
        <v>222</v>
      </c>
      <c r="G44" s="159">
        <v>40.700000000000003</v>
      </c>
      <c r="H44" s="159">
        <v>40.700000000000003</v>
      </c>
      <c r="I44" s="159">
        <v>0</v>
      </c>
    </row>
    <row r="45" spans="1:9">
      <c r="A45" s="184" t="s">
        <v>146</v>
      </c>
      <c r="B45" s="167" t="s">
        <v>190</v>
      </c>
      <c r="C45" s="167" t="s">
        <v>225</v>
      </c>
      <c r="D45" s="167" t="s">
        <v>226</v>
      </c>
      <c r="E45" s="174"/>
      <c r="F45" s="164"/>
      <c r="G45" s="160">
        <f t="shared" ref="G45:I49" si="9">G46</f>
        <v>50</v>
      </c>
      <c r="H45" s="160">
        <f t="shared" si="9"/>
        <v>50</v>
      </c>
      <c r="I45" s="160">
        <f t="shared" si="9"/>
        <v>50</v>
      </c>
    </row>
    <row r="46" spans="1:9" ht="31.5">
      <c r="A46" s="183" t="s">
        <v>227</v>
      </c>
      <c r="B46" s="167" t="s">
        <v>190</v>
      </c>
      <c r="C46" s="157" t="s">
        <v>192</v>
      </c>
      <c r="D46" s="157" t="s">
        <v>226</v>
      </c>
      <c r="E46" s="165" t="s">
        <v>228</v>
      </c>
      <c r="F46" s="164"/>
      <c r="G46" s="159">
        <f t="shared" si="9"/>
        <v>50</v>
      </c>
      <c r="H46" s="159">
        <f t="shared" si="9"/>
        <v>50</v>
      </c>
      <c r="I46" s="159">
        <f t="shared" si="9"/>
        <v>50</v>
      </c>
    </row>
    <row r="47" spans="1:9">
      <c r="A47" s="183" t="s">
        <v>229</v>
      </c>
      <c r="B47" s="157" t="s">
        <v>190</v>
      </c>
      <c r="C47" s="157" t="s">
        <v>192</v>
      </c>
      <c r="D47" s="157" t="s">
        <v>226</v>
      </c>
      <c r="E47" s="165" t="s">
        <v>230</v>
      </c>
      <c r="F47" s="164"/>
      <c r="G47" s="159">
        <f t="shared" si="9"/>
        <v>50</v>
      </c>
      <c r="H47" s="159">
        <f t="shared" si="9"/>
        <v>50</v>
      </c>
      <c r="I47" s="159">
        <f t="shared" si="9"/>
        <v>50</v>
      </c>
    </row>
    <row r="48" spans="1:9">
      <c r="A48" s="183" t="s">
        <v>229</v>
      </c>
      <c r="B48" s="174" t="s">
        <v>190</v>
      </c>
      <c r="C48" s="157" t="s">
        <v>192</v>
      </c>
      <c r="D48" s="157" t="s">
        <v>226</v>
      </c>
      <c r="E48" s="165" t="s">
        <v>231</v>
      </c>
      <c r="F48" s="164"/>
      <c r="G48" s="159">
        <f t="shared" si="9"/>
        <v>50</v>
      </c>
      <c r="H48" s="159">
        <f t="shared" si="9"/>
        <v>50</v>
      </c>
      <c r="I48" s="159">
        <f t="shared" si="9"/>
        <v>50</v>
      </c>
    </row>
    <row r="49" spans="1:14">
      <c r="A49" s="158" t="s">
        <v>232</v>
      </c>
      <c r="B49" s="167" t="s">
        <v>190</v>
      </c>
      <c r="C49" s="161" t="s">
        <v>192</v>
      </c>
      <c r="D49" s="163">
        <v>11</v>
      </c>
      <c r="E49" s="165" t="s">
        <v>233</v>
      </c>
      <c r="F49" s="164"/>
      <c r="G49" s="161">
        <f t="shared" si="9"/>
        <v>50</v>
      </c>
      <c r="H49" s="161">
        <f t="shared" si="9"/>
        <v>50</v>
      </c>
      <c r="I49" s="161">
        <f t="shared" si="9"/>
        <v>50</v>
      </c>
    </row>
    <row r="50" spans="1:14">
      <c r="A50" s="183" t="s">
        <v>234</v>
      </c>
      <c r="B50" s="167" t="s">
        <v>190</v>
      </c>
      <c r="C50" s="165" t="s">
        <v>192</v>
      </c>
      <c r="D50" s="165" t="s">
        <v>226</v>
      </c>
      <c r="E50" s="165" t="s">
        <v>233</v>
      </c>
      <c r="F50" s="164" t="s">
        <v>235</v>
      </c>
      <c r="G50" s="159">
        <v>50</v>
      </c>
      <c r="H50" s="159">
        <v>50</v>
      </c>
      <c r="I50" s="159">
        <v>50</v>
      </c>
    </row>
    <row r="51" spans="1:14">
      <c r="A51" s="221" t="s">
        <v>236</v>
      </c>
      <c r="B51" s="157" t="s">
        <v>190</v>
      </c>
      <c r="C51" s="167" t="s">
        <v>192</v>
      </c>
      <c r="D51" s="167" t="s">
        <v>237</v>
      </c>
      <c r="E51" s="174"/>
      <c r="F51" s="164"/>
      <c r="G51" s="160">
        <f>G52+G57+G65+G68+G70+G75+G79+G83</f>
        <v>721.5</v>
      </c>
      <c r="H51" s="160">
        <f t="shared" ref="H51:I51" si="10">H52+H57+H65+H68+H70+H75+H79+H83</f>
        <v>695.5</v>
      </c>
      <c r="I51" s="160">
        <f t="shared" si="10"/>
        <v>700.5</v>
      </c>
      <c r="L51" s="76"/>
      <c r="M51" s="76"/>
      <c r="N51" s="76"/>
    </row>
    <row r="52" spans="1:14" ht="47.25">
      <c r="A52" s="184" t="s">
        <v>227</v>
      </c>
      <c r="B52" s="157" t="s">
        <v>190</v>
      </c>
      <c r="C52" s="167" t="s">
        <v>192</v>
      </c>
      <c r="D52" s="167" t="s">
        <v>237</v>
      </c>
      <c r="E52" s="174" t="s">
        <v>228</v>
      </c>
      <c r="F52" s="164"/>
      <c r="G52" s="160">
        <f t="shared" ref="G52:I55" si="11">G53</f>
        <v>10</v>
      </c>
      <c r="H52" s="160">
        <f t="shared" si="11"/>
        <v>10</v>
      </c>
      <c r="I52" s="160">
        <f t="shared" si="11"/>
        <v>10</v>
      </c>
    </row>
    <row r="53" spans="1:14">
      <c r="A53" s="183" t="s">
        <v>229</v>
      </c>
      <c r="B53" s="165" t="s">
        <v>190</v>
      </c>
      <c r="C53" s="157" t="s">
        <v>192</v>
      </c>
      <c r="D53" s="157" t="s">
        <v>237</v>
      </c>
      <c r="E53" s="165" t="s">
        <v>230</v>
      </c>
      <c r="F53" s="164"/>
      <c r="G53" s="159">
        <f t="shared" si="11"/>
        <v>10</v>
      </c>
      <c r="H53" s="159">
        <f t="shared" si="11"/>
        <v>10</v>
      </c>
      <c r="I53" s="159">
        <f t="shared" si="11"/>
        <v>10</v>
      </c>
    </row>
    <row r="54" spans="1:14">
      <c r="A54" s="183" t="s">
        <v>229</v>
      </c>
      <c r="B54" s="157" t="s">
        <v>190</v>
      </c>
      <c r="C54" s="157" t="s">
        <v>192</v>
      </c>
      <c r="D54" s="157" t="s">
        <v>237</v>
      </c>
      <c r="E54" s="165" t="s">
        <v>238</v>
      </c>
      <c r="F54" s="164"/>
      <c r="G54" s="159">
        <f t="shared" si="11"/>
        <v>10</v>
      </c>
      <c r="H54" s="159">
        <f t="shared" si="11"/>
        <v>10</v>
      </c>
      <c r="I54" s="159">
        <f t="shared" si="11"/>
        <v>10</v>
      </c>
    </row>
    <row r="55" spans="1:14" ht="78.75">
      <c r="A55" s="158" t="s">
        <v>239</v>
      </c>
      <c r="B55" s="167" t="s">
        <v>190</v>
      </c>
      <c r="C55" s="157" t="s">
        <v>192</v>
      </c>
      <c r="D55" s="157" t="s">
        <v>237</v>
      </c>
      <c r="E55" s="165" t="s">
        <v>240</v>
      </c>
      <c r="F55" s="164"/>
      <c r="G55" s="159">
        <f t="shared" si="11"/>
        <v>10</v>
      </c>
      <c r="H55" s="159">
        <f t="shared" si="11"/>
        <v>10</v>
      </c>
      <c r="I55" s="159">
        <f t="shared" si="11"/>
        <v>10</v>
      </c>
    </row>
    <row r="56" spans="1:14" ht="47.25">
      <c r="A56" s="158" t="s">
        <v>201</v>
      </c>
      <c r="B56" s="157" t="s">
        <v>190</v>
      </c>
      <c r="C56" s="157" t="s">
        <v>192</v>
      </c>
      <c r="D56" s="157" t="s">
        <v>237</v>
      </c>
      <c r="E56" s="165" t="s">
        <v>240</v>
      </c>
      <c r="F56" s="164" t="s">
        <v>214</v>
      </c>
      <c r="G56" s="159">
        <v>10</v>
      </c>
      <c r="H56" s="159">
        <v>10</v>
      </c>
      <c r="I56" s="159">
        <v>10</v>
      </c>
    </row>
    <row r="57" spans="1:14" ht="94.5">
      <c r="A57" s="169" t="s">
        <v>107</v>
      </c>
      <c r="B57" s="174" t="s">
        <v>190</v>
      </c>
      <c r="C57" s="167" t="s">
        <v>192</v>
      </c>
      <c r="D57" s="167" t="s">
        <v>237</v>
      </c>
      <c r="E57" s="174" t="s">
        <v>108</v>
      </c>
      <c r="F57" s="164"/>
      <c r="G57" s="160">
        <f>G58</f>
        <v>163</v>
      </c>
      <c r="H57" s="160">
        <f t="shared" ref="H57:I59" si="12">H58</f>
        <v>167</v>
      </c>
      <c r="I57" s="160">
        <f t="shared" si="12"/>
        <v>172</v>
      </c>
    </row>
    <row r="58" spans="1:14">
      <c r="A58" s="169" t="s">
        <v>109</v>
      </c>
      <c r="B58" s="167" t="s">
        <v>190</v>
      </c>
      <c r="C58" s="167" t="s">
        <v>192</v>
      </c>
      <c r="D58" s="167" t="s">
        <v>237</v>
      </c>
      <c r="E58" s="174" t="s">
        <v>108</v>
      </c>
      <c r="F58" s="164"/>
      <c r="G58" s="160">
        <f>G60+G62</f>
        <v>163</v>
      </c>
      <c r="H58" s="160">
        <f>H59+H62</f>
        <v>167</v>
      </c>
      <c r="I58" s="160">
        <f>I59+I62</f>
        <v>172</v>
      </c>
    </row>
    <row r="59" spans="1:14" ht="78.75">
      <c r="A59" s="175" t="s">
        <v>111</v>
      </c>
      <c r="B59" s="167" t="s">
        <v>190</v>
      </c>
      <c r="C59" s="157" t="s">
        <v>192</v>
      </c>
      <c r="D59" s="157" t="s">
        <v>237</v>
      </c>
      <c r="E59" s="165" t="s">
        <v>110</v>
      </c>
      <c r="F59" s="164"/>
      <c r="G59" s="159">
        <f>G60</f>
        <v>18</v>
      </c>
      <c r="H59" s="159">
        <f t="shared" si="12"/>
        <v>20</v>
      </c>
      <c r="I59" s="159">
        <f t="shared" si="12"/>
        <v>22</v>
      </c>
    </row>
    <row r="60" spans="1:14" ht="78.75">
      <c r="A60" s="158" t="s">
        <v>112</v>
      </c>
      <c r="B60" s="157" t="s">
        <v>190</v>
      </c>
      <c r="C60" s="157" t="s">
        <v>192</v>
      </c>
      <c r="D60" s="157" t="s">
        <v>237</v>
      </c>
      <c r="E60" s="165" t="s">
        <v>252</v>
      </c>
      <c r="F60" s="164"/>
      <c r="G60" s="159">
        <v>18</v>
      </c>
      <c r="H60" s="159">
        <v>20</v>
      </c>
      <c r="I60" s="159">
        <v>22</v>
      </c>
    </row>
    <row r="61" spans="1:14" ht="47.25">
      <c r="A61" s="156" t="s">
        <v>113</v>
      </c>
      <c r="B61" s="174" t="s">
        <v>190</v>
      </c>
      <c r="C61" s="157" t="s">
        <v>192</v>
      </c>
      <c r="D61" s="157" t="s">
        <v>237</v>
      </c>
      <c r="E61" s="165" t="s">
        <v>252</v>
      </c>
      <c r="F61" s="164" t="s">
        <v>214</v>
      </c>
      <c r="G61" s="159">
        <v>18</v>
      </c>
      <c r="H61" s="159">
        <v>20</v>
      </c>
      <c r="I61" s="159">
        <v>22</v>
      </c>
    </row>
    <row r="62" spans="1:14" ht="126">
      <c r="A62" s="156" t="s">
        <v>114</v>
      </c>
      <c r="B62" s="162">
        <v>881</v>
      </c>
      <c r="C62" s="163" t="s">
        <v>192</v>
      </c>
      <c r="D62" s="163">
        <v>13</v>
      </c>
      <c r="E62" s="153" t="s">
        <v>116</v>
      </c>
      <c r="F62" s="164"/>
      <c r="G62" s="159">
        <f>G64</f>
        <v>145</v>
      </c>
      <c r="H62" s="159">
        <f>H64</f>
        <v>147</v>
      </c>
      <c r="I62" s="159">
        <f>I64</f>
        <v>150</v>
      </c>
    </row>
    <row r="63" spans="1:14" ht="78.75">
      <c r="A63" s="158" t="s">
        <v>112</v>
      </c>
      <c r="B63" s="162">
        <v>881</v>
      </c>
      <c r="C63" s="163" t="s">
        <v>192</v>
      </c>
      <c r="D63" s="163" t="s">
        <v>237</v>
      </c>
      <c r="E63" s="153" t="s">
        <v>253</v>
      </c>
      <c r="F63" s="164"/>
      <c r="G63" s="159">
        <v>145</v>
      </c>
      <c r="H63" s="159">
        <v>147</v>
      </c>
      <c r="I63" s="159">
        <v>150</v>
      </c>
    </row>
    <row r="64" spans="1:14" ht="47.25">
      <c r="A64" s="156" t="s">
        <v>115</v>
      </c>
      <c r="B64" s="162" t="s">
        <v>190</v>
      </c>
      <c r="C64" s="163" t="s">
        <v>192</v>
      </c>
      <c r="D64" s="163" t="s">
        <v>237</v>
      </c>
      <c r="E64" s="153" t="s">
        <v>253</v>
      </c>
      <c r="F64" s="164" t="s">
        <v>214</v>
      </c>
      <c r="G64" s="159">
        <v>145</v>
      </c>
      <c r="H64" s="159">
        <v>147</v>
      </c>
      <c r="I64" s="159">
        <v>150</v>
      </c>
    </row>
    <row r="65" spans="1:9" ht="31.5">
      <c r="A65" s="208" t="s">
        <v>262</v>
      </c>
      <c r="B65" s="174" t="s">
        <v>190</v>
      </c>
      <c r="C65" s="167" t="s">
        <v>192</v>
      </c>
      <c r="D65" s="167" t="s">
        <v>237</v>
      </c>
      <c r="E65" s="174" t="s">
        <v>263</v>
      </c>
      <c r="F65" s="185"/>
      <c r="G65" s="160">
        <f t="shared" ref="G65:I66" si="13">G66</f>
        <v>400</v>
      </c>
      <c r="H65" s="160">
        <f t="shared" si="13"/>
        <v>400</v>
      </c>
      <c r="I65" s="160">
        <f t="shared" si="13"/>
        <v>400</v>
      </c>
    </row>
    <row r="66" spans="1:9">
      <c r="A66" s="220" t="s">
        <v>264</v>
      </c>
      <c r="B66" s="167" t="s">
        <v>190</v>
      </c>
      <c r="C66" s="157" t="s">
        <v>192</v>
      </c>
      <c r="D66" s="157" t="s">
        <v>237</v>
      </c>
      <c r="E66" s="165" t="s">
        <v>265</v>
      </c>
      <c r="F66" s="164"/>
      <c r="G66" s="159">
        <f>G67</f>
        <v>400</v>
      </c>
      <c r="H66" s="159">
        <f t="shared" si="13"/>
        <v>400</v>
      </c>
      <c r="I66" s="159">
        <f t="shared" si="13"/>
        <v>400</v>
      </c>
    </row>
    <row r="67" spans="1:9" ht="47.25">
      <c r="A67" s="158" t="s">
        <v>201</v>
      </c>
      <c r="B67" s="167" t="s">
        <v>190</v>
      </c>
      <c r="C67" s="157" t="s">
        <v>192</v>
      </c>
      <c r="D67" s="157" t="s">
        <v>237</v>
      </c>
      <c r="E67" s="165" t="s">
        <v>263</v>
      </c>
      <c r="F67" s="164" t="s">
        <v>214</v>
      </c>
      <c r="G67" s="159">
        <v>400</v>
      </c>
      <c r="H67" s="159">
        <v>400</v>
      </c>
      <c r="I67" s="159">
        <v>400</v>
      </c>
    </row>
    <row r="68" spans="1:9" ht="94.5">
      <c r="A68" s="209" t="s">
        <v>525</v>
      </c>
      <c r="B68" s="167" t="s">
        <v>190</v>
      </c>
      <c r="C68" s="167" t="s">
        <v>192</v>
      </c>
      <c r="D68" s="167" t="s">
        <v>237</v>
      </c>
      <c r="E68" s="162" t="s">
        <v>526</v>
      </c>
      <c r="F68" s="185"/>
      <c r="G68" s="210">
        <f>G69</f>
        <v>3.5</v>
      </c>
      <c r="H68" s="210">
        <f>H69</f>
        <v>3.5</v>
      </c>
      <c r="I68" s="210">
        <f>I69</f>
        <v>3.5</v>
      </c>
    </row>
    <row r="69" spans="1:9" ht="47.25">
      <c r="A69" s="166" t="s">
        <v>201</v>
      </c>
      <c r="B69" s="167" t="s">
        <v>190</v>
      </c>
      <c r="C69" s="157" t="s">
        <v>192</v>
      </c>
      <c r="D69" s="157" t="s">
        <v>237</v>
      </c>
      <c r="E69" s="153" t="s">
        <v>527</v>
      </c>
      <c r="F69" s="164">
        <v>240</v>
      </c>
      <c r="G69" s="168">
        <v>3.5</v>
      </c>
      <c r="H69" s="168">
        <v>3.5</v>
      </c>
      <c r="I69" s="168">
        <v>3.5</v>
      </c>
    </row>
    <row r="70" spans="1:9" ht="87" customHeight="1">
      <c r="A70" s="169" t="s">
        <v>117</v>
      </c>
      <c r="B70" s="167" t="s">
        <v>190</v>
      </c>
      <c r="C70" s="167" t="s">
        <v>192</v>
      </c>
      <c r="D70" s="167" t="s">
        <v>237</v>
      </c>
      <c r="E70" s="174" t="s">
        <v>255</v>
      </c>
      <c r="F70" s="164"/>
      <c r="G70" s="160">
        <f>G71</f>
        <v>115</v>
      </c>
      <c r="H70" s="160">
        <f>H71</f>
        <v>85</v>
      </c>
      <c r="I70" s="160">
        <f>I71</f>
        <v>85</v>
      </c>
    </row>
    <row r="71" spans="1:9" ht="135" customHeight="1">
      <c r="A71" s="169" t="s">
        <v>118</v>
      </c>
      <c r="B71" s="157" t="s">
        <v>190</v>
      </c>
      <c r="C71" s="167" t="s">
        <v>192</v>
      </c>
      <c r="D71" s="167" t="s">
        <v>237</v>
      </c>
      <c r="E71" s="174" t="s">
        <v>256</v>
      </c>
      <c r="F71" s="164"/>
      <c r="G71" s="160">
        <f>G72</f>
        <v>115</v>
      </c>
      <c r="H71" s="160">
        <f t="shared" ref="G71:I72" si="14">H73</f>
        <v>85</v>
      </c>
      <c r="I71" s="160">
        <f t="shared" si="14"/>
        <v>85</v>
      </c>
    </row>
    <row r="72" spans="1:9" ht="236.25" customHeight="1">
      <c r="A72" s="158" t="s">
        <v>56</v>
      </c>
      <c r="B72" s="157" t="s">
        <v>190</v>
      </c>
      <c r="C72" s="157" t="s">
        <v>192</v>
      </c>
      <c r="D72" s="157" t="s">
        <v>237</v>
      </c>
      <c r="E72" s="165" t="s">
        <v>256</v>
      </c>
      <c r="F72" s="164"/>
      <c r="G72" s="159">
        <f t="shared" si="14"/>
        <v>115</v>
      </c>
      <c r="H72" s="159">
        <f t="shared" si="14"/>
        <v>85</v>
      </c>
      <c r="I72" s="159">
        <f t="shared" si="14"/>
        <v>85</v>
      </c>
    </row>
    <row r="73" spans="1:9" ht="218.25" customHeight="1">
      <c r="A73" s="158" t="s">
        <v>57</v>
      </c>
      <c r="B73" s="174" t="s">
        <v>190</v>
      </c>
      <c r="C73" s="157" t="s">
        <v>192</v>
      </c>
      <c r="D73" s="157" t="s">
        <v>237</v>
      </c>
      <c r="E73" s="165" t="s">
        <v>257</v>
      </c>
      <c r="F73" s="164"/>
      <c r="G73" s="159">
        <f>G74</f>
        <v>115</v>
      </c>
      <c r="H73" s="159">
        <f>H74</f>
        <v>85</v>
      </c>
      <c r="I73" s="159">
        <f>I74</f>
        <v>85</v>
      </c>
    </row>
    <row r="74" spans="1:9" ht="60.75" customHeight="1">
      <c r="A74" s="158" t="s">
        <v>201</v>
      </c>
      <c r="B74" s="167" t="s">
        <v>190</v>
      </c>
      <c r="C74" s="157" t="s">
        <v>192</v>
      </c>
      <c r="D74" s="157" t="s">
        <v>237</v>
      </c>
      <c r="E74" s="165" t="s">
        <v>257</v>
      </c>
      <c r="F74" s="164" t="s">
        <v>214</v>
      </c>
      <c r="G74" s="159">
        <v>115</v>
      </c>
      <c r="H74" s="159">
        <v>85</v>
      </c>
      <c r="I74" s="159">
        <v>85</v>
      </c>
    </row>
    <row r="75" spans="1:9" ht="71.25" customHeight="1">
      <c r="A75" s="169" t="s">
        <v>534</v>
      </c>
      <c r="B75" s="167" t="s">
        <v>190</v>
      </c>
      <c r="C75" s="167" t="s">
        <v>192</v>
      </c>
      <c r="D75" s="167" t="s">
        <v>237</v>
      </c>
      <c r="E75" s="174" t="s">
        <v>528</v>
      </c>
      <c r="F75" s="185"/>
      <c r="G75" s="160">
        <f t="shared" ref="G75:I77" si="15">G76</f>
        <v>10</v>
      </c>
      <c r="H75" s="160">
        <f t="shared" si="15"/>
        <v>10</v>
      </c>
      <c r="I75" s="160">
        <f t="shared" si="15"/>
        <v>10</v>
      </c>
    </row>
    <row r="76" spans="1:9" ht="82.5" customHeight="1">
      <c r="A76" s="175" t="s">
        <v>258</v>
      </c>
      <c r="B76" s="167" t="s">
        <v>190</v>
      </c>
      <c r="C76" s="157" t="s">
        <v>192</v>
      </c>
      <c r="D76" s="157" t="s">
        <v>237</v>
      </c>
      <c r="E76" s="165" t="s">
        <v>259</v>
      </c>
      <c r="F76" s="164"/>
      <c r="G76" s="159">
        <f t="shared" si="15"/>
        <v>10</v>
      </c>
      <c r="H76" s="159">
        <f t="shared" si="15"/>
        <v>10</v>
      </c>
      <c r="I76" s="159">
        <f t="shared" si="15"/>
        <v>10</v>
      </c>
    </row>
    <row r="77" spans="1:9" ht="74.25" customHeight="1">
      <c r="A77" s="156" t="s">
        <v>72</v>
      </c>
      <c r="B77" s="167" t="s">
        <v>190</v>
      </c>
      <c r="C77" s="157" t="s">
        <v>192</v>
      </c>
      <c r="D77" s="157" t="s">
        <v>237</v>
      </c>
      <c r="E77" s="165" t="s">
        <v>261</v>
      </c>
      <c r="F77" s="164"/>
      <c r="G77" s="159">
        <f t="shared" si="15"/>
        <v>10</v>
      </c>
      <c r="H77" s="159">
        <f t="shared" si="15"/>
        <v>10</v>
      </c>
      <c r="I77" s="159">
        <f t="shared" si="15"/>
        <v>10</v>
      </c>
    </row>
    <row r="78" spans="1:9" ht="55.5" customHeight="1">
      <c r="A78" s="158" t="s">
        <v>201</v>
      </c>
      <c r="B78" s="167" t="s">
        <v>190</v>
      </c>
      <c r="C78" s="157" t="s">
        <v>192</v>
      </c>
      <c r="D78" s="157" t="s">
        <v>237</v>
      </c>
      <c r="E78" s="165" t="s">
        <v>261</v>
      </c>
      <c r="F78" s="164" t="s">
        <v>214</v>
      </c>
      <c r="G78" s="159">
        <v>10</v>
      </c>
      <c r="H78" s="159">
        <v>10</v>
      </c>
      <c r="I78" s="159">
        <v>10</v>
      </c>
    </row>
    <row r="79" spans="1:9" ht="145.5" customHeight="1">
      <c r="A79" s="222" t="s">
        <v>133</v>
      </c>
      <c r="B79" s="223" t="s">
        <v>190</v>
      </c>
      <c r="C79" s="223" t="s">
        <v>192</v>
      </c>
      <c r="D79" s="223" t="s">
        <v>237</v>
      </c>
      <c r="E79" s="205" t="s">
        <v>554</v>
      </c>
      <c r="F79" s="224"/>
      <c r="G79" s="203">
        <v>5</v>
      </c>
      <c r="H79" s="203">
        <v>5</v>
      </c>
      <c r="I79" s="203">
        <v>5</v>
      </c>
    </row>
    <row r="80" spans="1:9" ht="125.25" customHeight="1">
      <c r="A80" s="225" t="s">
        <v>134</v>
      </c>
      <c r="B80" s="223" t="s">
        <v>190</v>
      </c>
      <c r="C80" s="226" t="s">
        <v>192</v>
      </c>
      <c r="D80" s="226" t="s">
        <v>237</v>
      </c>
      <c r="E80" s="227" t="s">
        <v>555</v>
      </c>
      <c r="F80" s="228"/>
      <c r="G80" s="229">
        <v>5</v>
      </c>
      <c r="H80" s="229">
        <v>5</v>
      </c>
      <c r="I80" s="229">
        <v>5</v>
      </c>
    </row>
    <row r="81" spans="1:9" ht="114" customHeight="1">
      <c r="A81" s="225" t="s">
        <v>134</v>
      </c>
      <c r="B81" s="223" t="s">
        <v>190</v>
      </c>
      <c r="C81" s="226" t="s">
        <v>192</v>
      </c>
      <c r="D81" s="226" t="s">
        <v>237</v>
      </c>
      <c r="E81" s="227" t="s">
        <v>556</v>
      </c>
      <c r="F81" s="228"/>
      <c r="G81" s="229">
        <v>5</v>
      </c>
      <c r="H81" s="229">
        <v>5</v>
      </c>
      <c r="I81" s="229">
        <v>5</v>
      </c>
    </row>
    <row r="82" spans="1:9" ht="55.5" customHeight="1">
      <c r="A82" s="225" t="s">
        <v>201</v>
      </c>
      <c r="B82" s="223" t="s">
        <v>190</v>
      </c>
      <c r="C82" s="226" t="s">
        <v>192</v>
      </c>
      <c r="D82" s="226" t="s">
        <v>237</v>
      </c>
      <c r="E82" s="227" t="s">
        <v>556</v>
      </c>
      <c r="F82" s="228" t="s">
        <v>214</v>
      </c>
      <c r="G82" s="229">
        <v>5</v>
      </c>
      <c r="H82" s="229">
        <v>5</v>
      </c>
      <c r="I82" s="229">
        <v>5</v>
      </c>
    </row>
    <row r="83" spans="1:9" ht="63">
      <c r="A83" s="169" t="s">
        <v>371</v>
      </c>
      <c r="B83" s="167" t="s">
        <v>190</v>
      </c>
      <c r="C83" s="157" t="s">
        <v>192</v>
      </c>
      <c r="D83" s="157" t="s">
        <v>237</v>
      </c>
      <c r="E83" s="174" t="s">
        <v>372</v>
      </c>
      <c r="F83" s="164"/>
      <c r="G83" s="160">
        <f t="shared" ref="G83:I86" si="16">G84</f>
        <v>15</v>
      </c>
      <c r="H83" s="160">
        <f t="shared" si="16"/>
        <v>15</v>
      </c>
      <c r="I83" s="160">
        <f t="shared" si="16"/>
        <v>15</v>
      </c>
    </row>
    <row r="84" spans="1:9" ht="63">
      <c r="A84" s="169" t="s">
        <v>373</v>
      </c>
      <c r="B84" s="157" t="s">
        <v>190</v>
      </c>
      <c r="C84" s="157" t="s">
        <v>192</v>
      </c>
      <c r="D84" s="157" t="s">
        <v>237</v>
      </c>
      <c r="E84" s="174" t="s">
        <v>374</v>
      </c>
      <c r="F84" s="164"/>
      <c r="G84" s="159">
        <f t="shared" si="16"/>
        <v>15</v>
      </c>
      <c r="H84" s="159">
        <f t="shared" si="16"/>
        <v>15</v>
      </c>
      <c r="I84" s="159">
        <f t="shared" si="16"/>
        <v>15</v>
      </c>
    </row>
    <row r="85" spans="1:9" ht="47.25">
      <c r="A85" s="175" t="s">
        <v>381</v>
      </c>
      <c r="B85" s="174" t="s">
        <v>190</v>
      </c>
      <c r="C85" s="157" t="s">
        <v>192</v>
      </c>
      <c r="D85" s="157" t="s">
        <v>237</v>
      </c>
      <c r="E85" s="165" t="s">
        <v>382</v>
      </c>
      <c r="F85" s="164"/>
      <c r="G85" s="159">
        <f t="shared" si="16"/>
        <v>15</v>
      </c>
      <c r="H85" s="159">
        <f t="shared" si="16"/>
        <v>15</v>
      </c>
      <c r="I85" s="159">
        <f t="shared" si="16"/>
        <v>15</v>
      </c>
    </row>
    <row r="86" spans="1:9" ht="78.75">
      <c r="A86" s="175" t="s">
        <v>467</v>
      </c>
      <c r="B86" s="167" t="s">
        <v>190</v>
      </c>
      <c r="C86" s="157" t="s">
        <v>192</v>
      </c>
      <c r="D86" s="157" t="s">
        <v>237</v>
      </c>
      <c r="E86" s="165" t="s">
        <v>384</v>
      </c>
      <c r="F86" s="164"/>
      <c r="G86" s="159">
        <f t="shared" si="16"/>
        <v>15</v>
      </c>
      <c r="H86" s="159">
        <f t="shared" si="16"/>
        <v>15</v>
      </c>
      <c r="I86" s="159">
        <f t="shared" si="16"/>
        <v>15</v>
      </c>
    </row>
    <row r="87" spans="1:9" ht="47.25">
      <c r="A87" s="158" t="s">
        <v>379</v>
      </c>
      <c r="B87" s="167" t="s">
        <v>190</v>
      </c>
      <c r="C87" s="157" t="s">
        <v>192</v>
      </c>
      <c r="D87" s="157" t="s">
        <v>237</v>
      </c>
      <c r="E87" s="165" t="s">
        <v>384</v>
      </c>
      <c r="F87" s="164" t="s">
        <v>380</v>
      </c>
      <c r="G87" s="159">
        <v>15</v>
      </c>
      <c r="H87" s="159">
        <v>15</v>
      </c>
      <c r="I87" s="159">
        <v>15</v>
      </c>
    </row>
    <row r="88" spans="1:9">
      <c r="A88" s="232" t="s">
        <v>266</v>
      </c>
      <c r="B88" s="157" t="s">
        <v>190</v>
      </c>
      <c r="C88" s="167" t="s">
        <v>267</v>
      </c>
      <c r="D88" s="167" t="s">
        <v>193</v>
      </c>
      <c r="E88" s="174"/>
      <c r="F88" s="164"/>
      <c r="G88" s="181">
        <f t="shared" ref="G88:I90" si="17">G89</f>
        <v>271.60000000000002</v>
      </c>
      <c r="H88" s="181">
        <f t="shared" si="17"/>
        <v>285.8</v>
      </c>
      <c r="I88" s="181">
        <f t="shared" si="17"/>
        <v>0</v>
      </c>
    </row>
    <row r="89" spans="1:9" ht="31.5">
      <c r="A89" s="183" t="s">
        <v>150</v>
      </c>
      <c r="B89" s="174" t="s">
        <v>190</v>
      </c>
      <c r="C89" s="157" t="s">
        <v>267</v>
      </c>
      <c r="D89" s="157" t="s">
        <v>194</v>
      </c>
      <c r="E89" s="165"/>
      <c r="F89" s="164"/>
      <c r="G89" s="161">
        <f t="shared" si="17"/>
        <v>271.60000000000002</v>
      </c>
      <c r="H89" s="161">
        <f>H90</f>
        <v>285.8</v>
      </c>
      <c r="I89" s="161">
        <f t="shared" si="17"/>
        <v>0</v>
      </c>
    </row>
    <row r="90" spans="1:9" ht="47.25">
      <c r="A90" s="183" t="s">
        <v>268</v>
      </c>
      <c r="B90" s="167" t="s">
        <v>190</v>
      </c>
      <c r="C90" s="157" t="s">
        <v>267</v>
      </c>
      <c r="D90" s="157" t="s">
        <v>194</v>
      </c>
      <c r="E90" s="165" t="s">
        <v>228</v>
      </c>
      <c r="F90" s="164"/>
      <c r="G90" s="161">
        <f t="shared" si="17"/>
        <v>271.60000000000002</v>
      </c>
      <c r="H90" s="161">
        <f t="shared" si="17"/>
        <v>285.8</v>
      </c>
      <c r="I90" s="161">
        <f t="shared" si="17"/>
        <v>0</v>
      </c>
    </row>
    <row r="91" spans="1:9">
      <c r="A91" s="183" t="s">
        <v>229</v>
      </c>
      <c r="B91" s="167" t="s">
        <v>190</v>
      </c>
      <c r="C91" s="157" t="s">
        <v>267</v>
      </c>
      <c r="D91" s="157" t="s">
        <v>194</v>
      </c>
      <c r="E91" s="165" t="s">
        <v>230</v>
      </c>
      <c r="F91" s="164"/>
      <c r="G91" s="161">
        <f>G93</f>
        <v>271.60000000000002</v>
      </c>
      <c r="H91" s="161">
        <f>H93</f>
        <v>285.8</v>
      </c>
      <c r="I91" s="161">
        <f>I93</f>
        <v>0</v>
      </c>
    </row>
    <row r="92" spans="1:9">
      <c r="A92" s="183" t="s">
        <v>229</v>
      </c>
      <c r="B92" s="157" t="s">
        <v>190</v>
      </c>
      <c r="C92" s="157" t="s">
        <v>267</v>
      </c>
      <c r="D92" s="157" t="s">
        <v>194</v>
      </c>
      <c r="E92" s="165" t="s">
        <v>231</v>
      </c>
      <c r="F92" s="164"/>
      <c r="G92" s="161">
        <f t="shared" ref="G92:I93" si="18">G93</f>
        <v>271.60000000000002</v>
      </c>
      <c r="H92" s="161">
        <f t="shared" si="18"/>
        <v>285.8</v>
      </c>
      <c r="I92" s="161">
        <f t="shared" si="18"/>
        <v>0</v>
      </c>
    </row>
    <row r="93" spans="1:9" ht="94.5">
      <c r="A93" s="183" t="s">
        <v>269</v>
      </c>
      <c r="B93" s="174" t="s">
        <v>190</v>
      </c>
      <c r="C93" s="157" t="s">
        <v>267</v>
      </c>
      <c r="D93" s="157" t="s">
        <v>194</v>
      </c>
      <c r="E93" s="165" t="s">
        <v>270</v>
      </c>
      <c r="F93" s="164"/>
      <c r="G93" s="161">
        <f t="shared" si="18"/>
        <v>271.60000000000002</v>
      </c>
      <c r="H93" s="161">
        <f t="shared" si="18"/>
        <v>285.8</v>
      </c>
      <c r="I93" s="161">
        <f t="shared" si="18"/>
        <v>0</v>
      </c>
    </row>
    <row r="94" spans="1:9" ht="31.5">
      <c r="A94" s="156" t="s">
        <v>210</v>
      </c>
      <c r="B94" s="167" t="s">
        <v>190</v>
      </c>
      <c r="C94" s="157" t="s">
        <v>267</v>
      </c>
      <c r="D94" s="157" t="s">
        <v>194</v>
      </c>
      <c r="E94" s="165" t="s">
        <v>270</v>
      </c>
      <c r="F94" s="164">
        <v>120</v>
      </c>
      <c r="G94" s="161">
        <f>271.6</f>
        <v>271.60000000000002</v>
      </c>
      <c r="H94" s="161">
        <v>285.8</v>
      </c>
      <c r="I94" s="161">
        <v>0</v>
      </c>
    </row>
    <row r="95" spans="1:9" ht="47.25">
      <c r="A95" s="232" t="s">
        <v>271</v>
      </c>
      <c r="B95" s="167" t="s">
        <v>190</v>
      </c>
      <c r="C95" s="174" t="s">
        <v>194</v>
      </c>
      <c r="D95" s="174" t="s">
        <v>193</v>
      </c>
      <c r="E95" s="174"/>
      <c r="F95" s="164"/>
      <c r="G95" s="160">
        <f>G99+G96</f>
        <v>369.4</v>
      </c>
      <c r="H95" s="160">
        <f>H99+H96</f>
        <v>356.4</v>
      </c>
      <c r="I95" s="160">
        <f>I99+I96</f>
        <v>301.39999999999998</v>
      </c>
    </row>
    <row r="96" spans="1:9" ht="31.5">
      <c r="A96" s="183" t="s">
        <v>540</v>
      </c>
      <c r="B96" s="167" t="s">
        <v>190</v>
      </c>
      <c r="C96" s="174" t="s">
        <v>194</v>
      </c>
      <c r="D96" s="174" t="s">
        <v>193</v>
      </c>
      <c r="E96" s="174" t="s">
        <v>487</v>
      </c>
      <c r="F96" s="164"/>
      <c r="G96" s="160">
        <v>26.4</v>
      </c>
      <c r="H96" s="160">
        <v>26.4</v>
      </c>
      <c r="I96" s="160">
        <v>26.4</v>
      </c>
    </row>
    <row r="97" spans="1:9">
      <c r="A97" s="183" t="s">
        <v>541</v>
      </c>
      <c r="B97" s="167" t="s">
        <v>190</v>
      </c>
      <c r="C97" s="174" t="s">
        <v>194</v>
      </c>
      <c r="D97" s="174" t="s">
        <v>193</v>
      </c>
      <c r="E97" s="165" t="s">
        <v>542</v>
      </c>
      <c r="F97" s="164"/>
      <c r="G97" s="159">
        <v>26.4</v>
      </c>
      <c r="H97" s="159">
        <v>35</v>
      </c>
      <c r="I97" s="159">
        <v>40</v>
      </c>
    </row>
    <row r="98" spans="1:9">
      <c r="A98" s="183" t="str">
        <f>$A$97</f>
        <v xml:space="preserve">Непрограмные расходы </v>
      </c>
      <c r="B98" s="167" t="s">
        <v>190</v>
      </c>
      <c r="C98" s="174" t="s">
        <v>194</v>
      </c>
      <c r="D98" s="174" t="s">
        <v>193</v>
      </c>
      <c r="E98" s="165" t="s">
        <v>542</v>
      </c>
      <c r="F98" s="164" t="s">
        <v>214</v>
      </c>
      <c r="G98" s="159">
        <v>26.4</v>
      </c>
      <c r="H98" s="159">
        <v>35</v>
      </c>
      <c r="I98" s="159">
        <v>40</v>
      </c>
    </row>
    <row r="99" spans="1:9">
      <c r="A99" s="169" t="s">
        <v>153</v>
      </c>
      <c r="B99" s="167" t="s">
        <v>190</v>
      </c>
      <c r="C99" s="174" t="s">
        <v>194</v>
      </c>
      <c r="D99" s="174" t="s">
        <v>274</v>
      </c>
      <c r="E99" s="174"/>
      <c r="F99" s="164"/>
      <c r="G99" s="160">
        <f>G100</f>
        <v>343</v>
      </c>
      <c r="H99" s="160">
        <f t="shared" ref="G99:I103" si="19">H100</f>
        <v>330</v>
      </c>
      <c r="I99" s="160">
        <f t="shared" si="19"/>
        <v>275</v>
      </c>
    </row>
    <row r="100" spans="1:9" ht="47.25">
      <c r="A100" s="184" t="s">
        <v>275</v>
      </c>
      <c r="B100" s="174" t="s">
        <v>190</v>
      </c>
      <c r="C100" s="174" t="s">
        <v>194</v>
      </c>
      <c r="D100" s="174" t="s">
        <v>274</v>
      </c>
      <c r="E100" s="174" t="s">
        <v>242</v>
      </c>
      <c r="F100" s="164"/>
      <c r="G100" s="160">
        <f t="shared" si="19"/>
        <v>343</v>
      </c>
      <c r="H100" s="160">
        <f t="shared" si="19"/>
        <v>330</v>
      </c>
      <c r="I100" s="160">
        <f t="shared" si="19"/>
        <v>275</v>
      </c>
    </row>
    <row r="101" spans="1:9" ht="141.75">
      <c r="A101" s="184" t="s">
        <v>273</v>
      </c>
      <c r="B101" s="167" t="s">
        <v>190</v>
      </c>
      <c r="C101" s="174" t="s">
        <v>194</v>
      </c>
      <c r="D101" s="174" t="s">
        <v>274</v>
      </c>
      <c r="E101" s="174" t="s">
        <v>487</v>
      </c>
      <c r="F101" s="164"/>
      <c r="G101" s="160">
        <f t="shared" si="19"/>
        <v>343</v>
      </c>
      <c r="H101" s="160">
        <f t="shared" si="19"/>
        <v>330</v>
      </c>
      <c r="I101" s="160">
        <f t="shared" si="19"/>
        <v>275</v>
      </c>
    </row>
    <row r="102" spans="1:9" ht="47.25">
      <c r="A102" s="233" t="s">
        <v>276</v>
      </c>
      <c r="B102" s="165" t="s">
        <v>190</v>
      </c>
      <c r="C102" s="165" t="s">
        <v>194</v>
      </c>
      <c r="D102" s="165" t="s">
        <v>274</v>
      </c>
      <c r="E102" s="165" t="s">
        <v>488</v>
      </c>
      <c r="F102" s="164"/>
      <c r="G102" s="159">
        <f t="shared" si="19"/>
        <v>343</v>
      </c>
      <c r="H102" s="159">
        <f t="shared" si="19"/>
        <v>330</v>
      </c>
      <c r="I102" s="159">
        <f t="shared" si="19"/>
        <v>275</v>
      </c>
    </row>
    <row r="103" spans="1:9" ht="47.25">
      <c r="A103" s="233" t="s">
        <v>277</v>
      </c>
      <c r="B103" s="157" t="s">
        <v>190</v>
      </c>
      <c r="C103" s="165" t="s">
        <v>194</v>
      </c>
      <c r="D103" s="165" t="s">
        <v>274</v>
      </c>
      <c r="E103" s="165" t="s">
        <v>489</v>
      </c>
      <c r="F103" s="164"/>
      <c r="G103" s="159">
        <f t="shared" si="19"/>
        <v>343</v>
      </c>
      <c r="H103" s="159">
        <f t="shared" si="19"/>
        <v>330</v>
      </c>
      <c r="I103" s="159">
        <f t="shared" si="19"/>
        <v>275</v>
      </c>
    </row>
    <row r="104" spans="1:9" ht="47.25">
      <c r="A104" s="158" t="s">
        <v>201</v>
      </c>
      <c r="B104" s="157" t="s">
        <v>190</v>
      </c>
      <c r="C104" s="165" t="s">
        <v>194</v>
      </c>
      <c r="D104" s="165" t="s">
        <v>274</v>
      </c>
      <c r="E104" s="165" t="s">
        <v>489</v>
      </c>
      <c r="F104" s="164" t="s">
        <v>214</v>
      </c>
      <c r="G104" s="159">
        <v>343</v>
      </c>
      <c r="H104" s="159">
        <v>330</v>
      </c>
      <c r="I104" s="159">
        <v>275</v>
      </c>
    </row>
    <row r="105" spans="1:9">
      <c r="A105" s="232" t="s">
        <v>278</v>
      </c>
      <c r="B105" s="157" t="s">
        <v>190</v>
      </c>
      <c r="C105" s="167" t="s">
        <v>204</v>
      </c>
      <c r="D105" s="167" t="s">
        <v>193</v>
      </c>
      <c r="E105" s="174"/>
      <c r="F105" s="164"/>
      <c r="G105" s="160">
        <f>G106+G128</f>
        <v>2390.4</v>
      </c>
      <c r="H105" s="160">
        <f t="shared" ref="H105:I105" si="20">H106+H128</f>
        <v>2429.4</v>
      </c>
      <c r="I105" s="160">
        <f t="shared" si="20"/>
        <v>2596.5</v>
      </c>
    </row>
    <row r="106" spans="1:9">
      <c r="A106" s="184" t="s">
        <v>279</v>
      </c>
      <c r="B106" s="174" t="s">
        <v>190</v>
      </c>
      <c r="C106" s="167" t="s">
        <v>204</v>
      </c>
      <c r="D106" s="167" t="s">
        <v>272</v>
      </c>
      <c r="E106" s="165"/>
      <c r="F106" s="164"/>
      <c r="G106" s="160">
        <f>G107+G124</f>
        <v>2265.4</v>
      </c>
      <c r="H106" s="160">
        <f t="shared" ref="H106:I106" si="21">H107+H124</f>
        <v>2299.4</v>
      </c>
      <c r="I106" s="160">
        <f t="shared" si="21"/>
        <v>2456.5</v>
      </c>
    </row>
    <row r="107" spans="1:9" ht="126">
      <c r="A107" s="184" t="s">
        <v>280</v>
      </c>
      <c r="B107" s="167" t="s">
        <v>190</v>
      </c>
      <c r="C107" s="167" t="s">
        <v>204</v>
      </c>
      <c r="D107" s="167" t="s">
        <v>272</v>
      </c>
      <c r="E107" s="174" t="s">
        <v>281</v>
      </c>
      <c r="F107" s="164"/>
      <c r="G107" s="160">
        <f>G108+G112+G116+G120</f>
        <v>1650</v>
      </c>
      <c r="H107" s="160">
        <f t="shared" ref="H107:I107" si="22">H108+H112+H116+H120</f>
        <v>2000</v>
      </c>
      <c r="I107" s="160">
        <f t="shared" si="22"/>
        <v>2000</v>
      </c>
    </row>
    <row r="108" spans="1:9" ht="47.25">
      <c r="A108" s="184" t="s">
        <v>282</v>
      </c>
      <c r="B108" s="167" t="s">
        <v>190</v>
      </c>
      <c r="C108" s="167" t="s">
        <v>204</v>
      </c>
      <c r="D108" s="167" t="s">
        <v>272</v>
      </c>
      <c r="E108" s="174" t="s">
        <v>283</v>
      </c>
      <c r="F108" s="164"/>
      <c r="G108" s="160">
        <f>G111</f>
        <v>750</v>
      </c>
      <c r="H108" s="160">
        <f>H111</f>
        <v>800</v>
      </c>
      <c r="I108" s="160">
        <f>I111</f>
        <v>800</v>
      </c>
    </row>
    <row r="109" spans="1:9" ht="63">
      <c r="A109" s="175" t="s">
        <v>284</v>
      </c>
      <c r="B109" s="157" t="s">
        <v>190</v>
      </c>
      <c r="C109" s="157" t="s">
        <v>204</v>
      </c>
      <c r="D109" s="157" t="s">
        <v>272</v>
      </c>
      <c r="E109" s="165" t="s">
        <v>285</v>
      </c>
      <c r="F109" s="164"/>
      <c r="G109" s="159">
        <f t="shared" ref="G109:I110" si="23">G110</f>
        <v>750</v>
      </c>
      <c r="H109" s="159">
        <f t="shared" si="23"/>
        <v>800</v>
      </c>
      <c r="I109" s="159">
        <f t="shared" si="23"/>
        <v>800</v>
      </c>
    </row>
    <row r="110" spans="1:9" ht="63">
      <c r="A110" s="175" t="s">
        <v>286</v>
      </c>
      <c r="B110" s="174" t="s">
        <v>190</v>
      </c>
      <c r="C110" s="157" t="s">
        <v>204</v>
      </c>
      <c r="D110" s="157" t="s">
        <v>272</v>
      </c>
      <c r="E110" s="165" t="s">
        <v>287</v>
      </c>
      <c r="F110" s="164"/>
      <c r="G110" s="159">
        <f t="shared" si="23"/>
        <v>750</v>
      </c>
      <c r="H110" s="159">
        <f t="shared" si="23"/>
        <v>800</v>
      </c>
      <c r="I110" s="159">
        <f t="shared" si="23"/>
        <v>800</v>
      </c>
    </row>
    <row r="111" spans="1:9" ht="47.25">
      <c r="A111" s="158" t="s">
        <v>201</v>
      </c>
      <c r="B111" s="167" t="s">
        <v>190</v>
      </c>
      <c r="C111" s="157" t="s">
        <v>204</v>
      </c>
      <c r="D111" s="157" t="s">
        <v>272</v>
      </c>
      <c r="E111" s="165" t="s">
        <v>287</v>
      </c>
      <c r="F111" s="164" t="s">
        <v>214</v>
      </c>
      <c r="G111" s="159">
        <v>750</v>
      </c>
      <c r="H111" s="159">
        <v>800</v>
      </c>
      <c r="I111" s="159">
        <v>800</v>
      </c>
    </row>
    <row r="112" spans="1:9" ht="47.25">
      <c r="A112" s="182" t="s">
        <v>47</v>
      </c>
      <c r="B112" s="167" t="s">
        <v>190</v>
      </c>
      <c r="C112" s="167" t="s">
        <v>204</v>
      </c>
      <c r="D112" s="167" t="s">
        <v>272</v>
      </c>
      <c r="E112" s="174" t="s">
        <v>289</v>
      </c>
      <c r="F112" s="164"/>
      <c r="G112" s="160">
        <v>500</v>
      </c>
      <c r="H112" s="160">
        <f>H113</f>
        <v>600</v>
      </c>
      <c r="I112" s="160">
        <f>I113</f>
        <v>600</v>
      </c>
    </row>
    <row r="113" spans="1:10" ht="31.5">
      <c r="A113" s="158" t="s">
        <v>3</v>
      </c>
      <c r="B113" s="167" t="s">
        <v>190</v>
      </c>
      <c r="C113" s="157" t="s">
        <v>204</v>
      </c>
      <c r="D113" s="157" t="s">
        <v>272</v>
      </c>
      <c r="E113" s="165" t="s">
        <v>291</v>
      </c>
      <c r="F113" s="164"/>
      <c r="G113" s="159">
        <f>G114</f>
        <v>500</v>
      </c>
      <c r="H113" s="161">
        <v>600</v>
      </c>
      <c r="I113" s="161">
        <v>600</v>
      </c>
    </row>
    <row r="114" spans="1:10" ht="31.5">
      <c r="A114" s="158" t="s">
        <v>293</v>
      </c>
      <c r="B114" s="157" t="s">
        <v>190</v>
      </c>
      <c r="C114" s="157" t="s">
        <v>204</v>
      </c>
      <c r="D114" s="157" t="s">
        <v>272</v>
      </c>
      <c r="E114" s="165" t="s">
        <v>292</v>
      </c>
      <c r="F114" s="164"/>
      <c r="G114" s="159">
        <f>G115</f>
        <v>500</v>
      </c>
      <c r="H114" s="161">
        <v>600</v>
      </c>
      <c r="I114" s="161">
        <v>600</v>
      </c>
    </row>
    <row r="115" spans="1:10" ht="47.25">
      <c r="A115" s="158" t="s">
        <v>201</v>
      </c>
      <c r="B115" s="174" t="s">
        <v>190</v>
      </c>
      <c r="C115" s="157" t="s">
        <v>204</v>
      </c>
      <c r="D115" s="157" t="s">
        <v>272</v>
      </c>
      <c r="E115" s="165" t="s">
        <v>292</v>
      </c>
      <c r="F115" s="164" t="s">
        <v>214</v>
      </c>
      <c r="G115" s="159">
        <v>500</v>
      </c>
      <c r="H115" s="161">
        <v>600</v>
      </c>
      <c r="I115" s="161">
        <v>600</v>
      </c>
    </row>
    <row r="116" spans="1:10" ht="47.25">
      <c r="A116" s="184" t="s">
        <v>295</v>
      </c>
      <c r="B116" s="167" t="s">
        <v>190</v>
      </c>
      <c r="C116" s="167" t="s">
        <v>204</v>
      </c>
      <c r="D116" s="167" t="s">
        <v>272</v>
      </c>
      <c r="E116" s="174" t="s">
        <v>296</v>
      </c>
      <c r="F116" s="164"/>
      <c r="G116" s="160">
        <f>G119</f>
        <v>350</v>
      </c>
      <c r="H116" s="160">
        <f t="shared" ref="H116:I118" si="24">H117</f>
        <v>500</v>
      </c>
      <c r="I116" s="160">
        <f t="shared" si="24"/>
        <v>500</v>
      </c>
    </row>
    <row r="117" spans="1:10" ht="63">
      <c r="A117" s="175" t="s">
        <v>297</v>
      </c>
      <c r="B117" s="157" t="s">
        <v>190</v>
      </c>
      <c r="C117" s="157" t="s">
        <v>204</v>
      </c>
      <c r="D117" s="157" t="s">
        <v>272</v>
      </c>
      <c r="E117" s="165" t="s">
        <v>298</v>
      </c>
      <c r="F117" s="164"/>
      <c r="G117" s="159">
        <f>G118</f>
        <v>350</v>
      </c>
      <c r="H117" s="159">
        <f t="shared" si="24"/>
        <v>500</v>
      </c>
      <c r="I117" s="159">
        <f t="shared" si="24"/>
        <v>500</v>
      </c>
    </row>
    <row r="118" spans="1:10" ht="47.25">
      <c r="A118" s="175" t="s">
        <v>299</v>
      </c>
      <c r="B118" s="174" t="s">
        <v>190</v>
      </c>
      <c r="C118" s="157" t="s">
        <v>204</v>
      </c>
      <c r="D118" s="157" t="s">
        <v>272</v>
      </c>
      <c r="E118" s="165" t="s">
        <v>300</v>
      </c>
      <c r="F118" s="164"/>
      <c r="G118" s="159">
        <f>G119</f>
        <v>350</v>
      </c>
      <c r="H118" s="159">
        <f t="shared" si="24"/>
        <v>500</v>
      </c>
      <c r="I118" s="159">
        <f t="shared" si="24"/>
        <v>500</v>
      </c>
    </row>
    <row r="119" spans="1:10" ht="47.25">
      <c r="A119" s="158" t="s">
        <v>201</v>
      </c>
      <c r="B119" s="167" t="s">
        <v>190</v>
      </c>
      <c r="C119" s="157" t="s">
        <v>204</v>
      </c>
      <c r="D119" s="157" t="s">
        <v>272</v>
      </c>
      <c r="E119" s="165" t="s">
        <v>300</v>
      </c>
      <c r="F119" s="164" t="s">
        <v>214</v>
      </c>
      <c r="G119" s="159">
        <v>350</v>
      </c>
      <c r="H119" s="159">
        <v>500</v>
      </c>
      <c r="I119" s="159">
        <v>500</v>
      </c>
    </row>
    <row r="120" spans="1:10" s="64" customFormat="1" ht="63">
      <c r="A120" s="184" t="s">
        <v>288</v>
      </c>
      <c r="B120" s="167" t="s">
        <v>190</v>
      </c>
      <c r="C120" s="167" t="s">
        <v>204</v>
      </c>
      <c r="D120" s="167" t="s">
        <v>272</v>
      </c>
      <c r="E120" s="174" t="s">
        <v>468</v>
      </c>
      <c r="F120" s="164"/>
      <c r="G120" s="160">
        <v>50</v>
      </c>
      <c r="H120" s="160">
        <f>H121</f>
        <v>100</v>
      </c>
      <c r="I120" s="160">
        <f>I121</f>
        <v>100</v>
      </c>
    </row>
    <row r="121" spans="1:10" ht="78.75">
      <c r="A121" s="175" t="s">
        <v>290</v>
      </c>
      <c r="B121" s="174" t="s">
        <v>190</v>
      </c>
      <c r="C121" s="157" t="s">
        <v>204</v>
      </c>
      <c r="D121" s="157" t="s">
        <v>272</v>
      </c>
      <c r="E121" s="165" t="s">
        <v>469</v>
      </c>
      <c r="F121" s="164"/>
      <c r="G121" s="159">
        <f t="shared" ref="G121:I122" si="25">G122</f>
        <v>50</v>
      </c>
      <c r="H121" s="159">
        <f t="shared" si="25"/>
        <v>100</v>
      </c>
      <c r="I121" s="159">
        <f t="shared" si="25"/>
        <v>100</v>
      </c>
    </row>
    <row r="122" spans="1:10" ht="63">
      <c r="A122" s="175" t="s">
        <v>58</v>
      </c>
      <c r="B122" s="167" t="s">
        <v>190</v>
      </c>
      <c r="C122" s="157" t="s">
        <v>204</v>
      </c>
      <c r="D122" s="157" t="s">
        <v>272</v>
      </c>
      <c r="E122" s="165" t="s">
        <v>470</v>
      </c>
      <c r="F122" s="164"/>
      <c r="G122" s="159">
        <f t="shared" si="25"/>
        <v>50</v>
      </c>
      <c r="H122" s="159">
        <f t="shared" si="25"/>
        <v>100</v>
      </c>
      <c r="I122" s="159">
        <f t="shared" si="25"/>
        <v>100</v>
      </c>
    </row>
    <row r="123" spans="1:10" ht="47.25">
      <c r="A123" s="158" t="s">
        <v>201</v>
      </c>
      <c r="B123" s="157" t="s">
        <v>190</v>
      </c>
      <c r="C123" s="157" t="s">
        <v>204</v>
      </c>
      <c r="D123" s="157" t="s">
        <v>272</v>
      </c>
      <c r="E123" s="165" t="s">
        <v>470</v>
      </c>
      <c r="F123" s="164" t="s">
        <v>214</v>
      </c>
      <c r="G123" s="159">
        <v>50</v>
      </c>
      <c r="H123" s="159">
        <v>100</v>
      </c>
      <c r="I123" s="159">
        <v>100</v>
      </c>
    </row>
    <row r="124" spans="1:10" ht="78.75">
      <c r="A124" s="234" t="s">
        <v>544</v>
      </c>
      <c r="B124" s="198" t="s">
        <v>190</v>
      </c>
      <c r="C124" s="198" t="s">
        <v>204</v>
      </c>
      <c r="D124" s="198" t="s">
        <v>272</v>
      </c>
      <c r="E124" s="241" t="s">
        <v>551</v>
      </c>
      <c r="F124" s="236"/>
      <c r="G124" s="171">
        <v>615.4</v>
      </c>
      <c r="H124" s="171">
        <v>299.39999999999998</v>
      </c>
      <c r="I124" s="171">
        <v>456.5</v>
      </c>
      <c r="J124" s="237"/>
    </row>
    <row r="125" spans="1:10" ht="44.25" customHeight="1">
      <c r="A125" s="256" t="s">
        <v>561</v>
      </c>
      <c r="B125" s="198" t="s">
        <v>190</v>
      </c>
      <c r="C125" s="198" t="s">
        <v>204</v>
      </c>
      <c r="D125" s="198" t="s">
        <v>272</v>
      </c>
      <c r="E125" s="243" t="s">
        <v>552</v>
      </c>
      <c r="F125" s="236"/>
      <c r="G125" s="173">
        <v>615.4</v>
      </c>
      <c r="H125" s="173">
        <v>299.39999999999998</v>
      </c>
      <c r="I125" s="173">
        <v>456.5</v>
      </c>
    </row>
    <row r="126" spans="1:10" ht="204.75" customHeight="1">
      <c r="A126" s="253" t="s">
        <v>557</v>
      </c>
      <c r="B126" s="198" t="s">
        <v>190</v>
      </c>
      <c r="C126" s="198" t="s">
        <v>204</v>
      </c>
      <c r="D126" s="198" t="s">
        <v>272</v>
      </c>
      <c r="E126" s="243" t="s">
        <v>553</v>
      </c>
      <c r="F126" s="236"/>
      <c r="G126" s="173">
        <v>615.4</v>
      </c>
      <c r="H126" s="173">
        <v>299.39999999999998</v>
      </c>
      <c r="I126" s="173">
        <v>456.5</v>
      </c>
    </row>
    <row r="127" spans="1:10" ht="51" customHeight="1">
      <c r="A127" s="197" t="s">
        <v>201</v>
      </c>
      <c r="B127" s="198" t="s">
        <v>190</v>
      </c>
      <c r="C127" s="198" t="s">
        <v>204</v>
      </c>
      <c r="D127" s="198" t="s">
        <v>272</v>
      </c>
      <c r="E127" s="243" t="s">
        <v>553</v>
      </c>
      <c r="F127" s="199" t="s">
        <v>214</v>
      </c>
      <c r="G127" s="173">
        <v>615.4</v>
      </c>
      <c r="H127" s="173">
        <v>299.39999999999998</v>
      </c>
      <c r="I127" s="173">
        <v>456.5</v>
      </c>
    </row>
    <row r="128" spans="1:10" ht="31.5">
      <c r="A128" s="184" t="s">
        <v>157</v>
      </c>
      <c r="B128" s="174" t="s">
        <v>190</v>
      </c>
      <c r="C128" s="167" t="s">
        <v>204</v>
      </c>
      <c r="D128" s="167" t="s">
        <v>305</v>
      </c>
      <c r="E128" s="174"/>
      <c r="F128" s="164"/>
      <c r="G128" s="160">
        <f>G133+G137</f>
        <v>125</v>
      </c>
      <c r="H128" s="160">
        <f>H133+H137</f>
        <v>130</v>
      </c>
      <c r="I128" s="160">
        <f>I133+I137</f>
        <v>140</v>
      </c>
    </row>
    <row r="129" spans="1:9" ht="78.75">
      <c r="A129" s="184" t="s">
        <v>306</v>
      </c>
      <c r="B129" s="167" t="s">
        <v>190</v>
      </c>
      <c r="C129" s="174" t="s">
        <v>204</v>
      </c>
      <c r="D129" s="174" t="s">
        <v>305</v>
      </c>
      <c r="E129" s="174" t="s">
        <v>255</v>
      </c>
      <c r="F129" s="164"/>
      <c r="G129" s="160">
        <f t="shared" ref="G129:I130" si="26">G130</f>
        <v>115</v>
      </c>
      <c r="H129" s="160">
        <f t="shared" si="26"/>
        <v>120</v>
      </c>
      <c r="I129" s="160">
        <f t="shared" si="26"/>
        <v>130</v>
      </c>
    </row>
    <row r="130" spans="1:9" ht="126">
      <c r="A130" s="184" t="s">
        <v>307</v>
      </c>
      <c r="B130" s="167" t="s">
        <v>190</v>
      </c>
      <c r="C130" s="174" t="s">
        <v>204</v>
      </c>
      <c r="D130" s="174" t="s">
        <v>305</v>
      </c>
      <c r="E130" s="174" t="s">
        <v>308</v>
      </c>
      <c r="F130" s="164"/>
      <c r="G130" s="159">
        <f t="shared" si="26"/>
        <v>115</v>
      </c>
      <c r="H130" s="159">
        <f t="shared" si="26"/>
        <v>120</v>
      </c>
      <c r="I130" s="159">
        <f t="shared" si="26"/>
        <v>130</v>
      </c>
    </row>
    <row r="131" spans="1:9" ht="264.75" customHeight="1">
      <c r="A131" s="158" t="s">
        <v>309</v>
      </c>
      <c r="B131" s="157" t="s">
        <v>190</v>
      </c>
      <c r="C131" s="165" t="s">
        <v>204</v>
      </c>
      <c r="D131" s="165" t="s">
        <v>305</v>
      </c>
      <c r="E131" s="165" t="s">
        <v>310</v>
      </c>
      <c r="F131" s="164"/>
      <c r="G131" s="159">
        <f>G133</f>
        <v>115</v>
      </c>
      <c r="H131" s="159">
        <f>H133</f>
        <v>120</v>
      </c>
      <c r="I131" s="159">
        <f>I133</f>
        <v>130</v>
      </c>
    </row>
    <row r="132" spans="1:9" ht="203.25" customHeight="1">
      <c r="A132" s="158" t="s">
        <v>59</v>
      </c>
      <c r="B132" s="174" t="s">
        <v>190</v>
      </c>
      <c r="C132" s="165" t="s">
        <v>204</v>
      </c>
      <c r="D132" s="165" t="s">
        <v>305</v>
      </c>
      <c r="E132" s="165" t="s">
        <v>311</v>
      </c>
      <c r="F132" s="164"/>
      <c r="G132" s="159">
        <f>G133</f>
        <v>115</v>
      </c>
      <c r="H132" s="159">
        <f>H133</f>
        <v>120</v>
      </c>
      <c r="I132" s="159">
        <f>I133</f>
        <v>130</v>
      </c>
    </row>
    <row r="133" spans="1:9" ht="47.25">
      <c r="A133" s="158" t="s">
        <v>201</v>
      </c>
      <c r="B133" s="167" t="s">
        <v>190</v>
      </c>
      <c r="C133" s="165" t="s">
        <v>204</v>
      </c>
      <c r="D133" s="165" t="s">
        <v>305</v>
      </c>
      <c r="E133" s="165" t="s">
        <v>311</v>
      </c>
      <c r="F133" s="164" t="s">
        <v>214</v>
      </c>
      <c r="G133" s="159">
        <v>115</v>
      </c>
      <c r="H133" s="159">
        <v>120</v>
      </c>
      <c r="I133" s="159">
        <v>130</v>
      </c>
    </row>
    <row r="134" spans="1:9" ht="63">
      <c r="A134" s="182" t="s">
        <v>312</v>
      </c>
      <c r="B134" s="167" t="s">
        <v>190</v>
      </c>
      <c r="C134" s="174" t="s">
        <v>204</v>
      </c>
      <c r="D134" s="174" t="s">
        <v>305</v>
      </c>
      <c r="E134" s="238" t="s">
        <v>313</v>
      </c>
      <c r="F134" s="164"/>
      <c r="G134" s="160">
        <f t="shared" ref="G134:I136" si="27">G135</f>
        <v>10</v>
      </c>
      <c r="H134" s="160">
        <f t="shared" si="27"/>
        <v>10</v>
      </c>
      <c r="I134" s="160">
        <f t="shared" si="27"/>
        <v>10</v>
      </c>
    </row>
    <row r="135" spans="1:9" ht="63">
      <c r="A135" s="175" t="s">
        <v>314</v>
      </c>
      <c r="B135" s="167" t="s">
        <v>190</v>
      </c>
      <c r="C135" s="165" t="s">
        <v>204</v>
      </c>
      <c r="D135" s="165" t="s">
        <v>305</v>
      </c>
      <c r="E135" s="239" t="s">
        <v>315</v>
      </c>
      <c r="F135" s="164"/>
      <c r="G135" s="159">
        <f t="shared" si="27"/>
        <v>10</v>
      </c>
      <c r="H135" s="159">
        <f t="shared" si="27"/>
        <v>10</v>
      </c>
      <c r="I135" s="159">
        <f t="shared" si="27"/>
        <v>10</v>
      </c>
    </row>
    <row r="136" spans="1:9" ht="47.25">
      <c r="A136" s="175" t="s">
        <v>316</v>
      </c>
      <c r="B136" s="157" t="s">
        <v>190</v>
      </c>
      <c r="C136" s="165" t="s">
        <v>204</v>
      </c>
      <c r="D136" s="165" t="s">
        <v>305</v>
      </c>
      <c r="E136" s="239" t="s">
        <v>317</v>
      </c>
      <c r="F136" s="164"/>
      <c r="G136" s="159">
        <f t="shared" si="27"/>
        <v>10</v>
      </c>
      <c r="H136" s="159">
        <f t="shared" si="27"/>
        <v>10</v>
      </c>
      <c r="I136" s="159">
        <f t="shared" si="27"/>
        <v>10</v>
      </c>
    </row>
    <row r="137" spans="1:9" ht="47.25">
      <c r="A137" s="158" t="s">
        <v>201</v>
      </c>
      <c r="B137" s="174" t="s">
        <v>190</v>
      </c>
      <c r="C137" s="165" t="s">
        <v>204</v>
      </c>
      <c r="D137" s="165" t="s">
        <v>305</v>
      </c>
      <c r="E137" s="239" t="s">
        <v>317</v>
      </c>
      <c r="F137" s="164" t="s">
        <v>214</v>
      </c>
      <c r="G137" s="159">
        <v>10</v>
      </c>
      <c r="H137" s="159">
        <v>10</v>
      </c>
      <c r="I137" s="159">
        <v>10</v>
      </c>
    </row>
    <row r="138" spans="1:9" ht="31.5">
      <c r="A138" s="65" t="s">
        <v>318</v>
      </c>
      <c r="B138" s="154" t="s">
        <v>190</v>
      </c>
      <c r="C138" s="154" t="s">
        <v>319</v>
      </c>
      <c r="D138" s="154" t="s">
        <v>193</v>
      </c>
      <c r="E138" s="206"/>
      <c r="F138" s="68"/>
      <c r="G138" s="53">
        <f>G139+G160+G179</f>
        <v>20075.700000000004</v>
      </c>
      <c r="H138" s="53">
        <f t="shared" ref="H138:I138" si="28">H139+H160+H179</f>
        <v>6101.2</v>
      </c>
      <c r="I138" s="53">
        <f t="shared" si="28"/>
        <v>5578.9</v>
      </c>
    </row>
    <row r="139" spans="1:9">
      <c r="A139" s="184" t="s">
        <v>160</v>
      </c>
      <c r="B139" s="167" t="s">
        <v>190</v>
      </c>
      <c r="C139" s="167" t="s">
        <v>319</v>
      </c>
      <c r="D139" s="167" t="s">
        <v>192</v>
      </c>
      <c r="E139" s="174"/>
      <c r="F139" s="164"/>
      <c r="G139" s="160">
        <f>G140+G145+G150+G155</f>
        <v>1231.9000000000001</v>
      </c>
      <c r="H139" s="160">
        <f t="shared" ref="H139:I139" si="29">H140+H145+H150+H155</f>
        <v>1231.9000000000001</v>
      </c>
      <c r="I139" s="160">
        <f t="shared" si="29"/>
        <v>1231.9000000000001</v>
      </c>
    </row>
    <row r="140" spans="1:9" ht="31.5">
      <c r="A140" s="183" t="s">
        <v>227</v>
      </c>
      <c r="B140" s="157" t="s">
        <v>190</v>
      </c>
      <c r="C140" s="157" t="s">
        <v>319</v>
      </c>
      <c r="D140" s="157" t="s">
        <v>192</v>
      </c>
      <c r="E140" s="165" t="s">
        <v>228</v>
      </c>
      <c r="F140" s="164"/>
      <c r="G140" s="160">
        <f t="shared" ref="G140:I143" si="30">G141</f>
        <v>471.9</v>
      </c>
      <c r="H140" s="160">
        <f t="shared" si="30"/>
        <v>471.9</v>
      </c>
      <c r="I140" s="160">
        <f t="shared" si="30"/>
        <v>471.9</v>
      </c>
    </row>
    <row r="141" spans="1:9">
      <c r="A141" s="183" t="s">
        <v>229</v>
      </c>
      <c r="B141" s="174" t="s">
        <v>190</v>
      </c>
      <c r="C141" s="157" t="s">
        <v>319</v>
      </c>
      <c r="D141" s="157" t="s">
        <v>192</v>
      </c>
      <c r="E141" s="165" t="s">
        <v>230</v>
      </c>
      <c r="F141" s="164"/>
      <c r="G141" s="159">
        <f t="shared" si="30"/>
        <v>471.9</v>
      </c>
      <c r="H141" s="159">
        <f t="shared" si="30"/>
        <v>471.9</v>
      </c>
      <c r="I141" s="159">
        <f t="shared" si="30"/>
        <v>471.9</v>
      </c>
    </row>
    <row r="142" spans="1:9">
      <c r="A142" s="183" t="s">
        <v>229</v>
      </c>
      <c r="B142" s="167" t="s">
        <v>190</v>
      </c>
      <c r="C142" s="157" t="s">
        <v>319</v>
      </c>
      <c r="D142" s="157" t="s">
        <v>192</v>
      </c>
      <c r="E142" s="165" t="s">
        <v>231</v>
      </c>
      <c r="F142" s="164"/>
      <c r="G142" s="159">
        <f t="shared" si="30"/>
        <v>471.9</v>
      </c>
      <c r="H142" s="159">
        <f t="shared" si="30"/>
        <v>471.9</v>
      </c>
      <c r="I142" s="159">
        <f t="shared" si="30"/>
        <v>471.9</v>
      </c>
    </row>
    <row r="143" spans="1:9" ht="94.5">
      <c r="A143" s="183" t="s">
        <v>71</v>
      </c>
      <c r="B143" s="167" t="s">
        <v>190</v>
      </c>
      <c r="C143" s="157" t="s">
        <v>319</v>
      </c>
      <c r="D143" s="157" t="s">
        <v>192</v>
      </c>
      <c r="E143" s="165" t="s">
        <v>320</v>
      </c>
      <c r="F143" s="164"/>
      <c r="G143" s="159">
        <f t="shared" si="30"/>
        <v>471.9</v>
      </c>
      <c r="H143" s="159">
        <f t="shared" si="30"/>
        <v>471.9</v>
      </c>
      <c r="I143" s="159">
        <f t="shared" si="30"/>
        <v>471.9</v>
      </c>
    </row>
    <row r="144" spans="1:9" ht="47.25">
      <c r="A144" s="183" t="s">
        <v>321</v>
      </c>
      <c r="B144" s="157" t="s">
        <v>190</v>
      </c>
      <c r="C144" s="157" t="s">
        <v>319</v>
      </c>
      <c r="D144" s="157" t="s">
        <v>192</v>
      </c>
      <c r="E144" s="165" t="s">
        <v>320</v>
      </c>
      <c r="F144" s="164" t="s">
        <v>214</v>
      </c>
      <c r="G144" s="159">
        <v>471.9</v>
      </c>
      <c r="H144" s="159">
        <v>471.9</v>
      </c>
      <c r="I144" s="159">
        <v>471.9</v>
      </c>
    </row>
    <row r="145" spans="1:9" ht="64.5" customHeight="1">
      <c r="A145" s="183" t="s">
        <v>227</v>
      </c>
      <c r="B145" s="174" t="s">
        <v>190</v>
      </c>
      <c r="C145" s="157" t="s">
        <v>319</v>
      </c>
      <c r="D145" s="157" t="s">
        <v>192</v>
      </c>
      <c r="E145" s="165" t="s">
        <v>228</v>
      </c>
      <c r="F145" s="164"/>
      <c r="G145" s="160">
        <f>G146</f>
        <v>20</v>
      </c>
      <c r="H145" s="181">
        <v>20</v>
      </c>
      <c r="I145" s="181">
        <v>20</v>
      </c>
    </row>
    <row r="146" spans="1:9">
      <c r="A146" s="183" t="s">
        <v>229</v>
      </c>
      <c r="B146" s="167" t="s">
        <v>190</v>
      </c>
      <c r="C146" s="157" t="s">
        <v>319</v>
      </c>
      <c r="D146" s="157" t="s">
        <v>192</v>
      </c>
      <c r="E146" s="165" t="s">
        <v>230</v>
      </c>
      <c r="F146" s="164"/>
      <c r="G146" s="159">
        <v>20</v>
      </c>
      <c r="H146" s="161">
        <v>20</v>
      </c>
      <c r="I146" s="161">
        <v>20</v>
      </c>
    </row>
    <row r="147" spans="1:9">
      <c r="A147" s="183" t="s">
        <v>229</v>
      </c>
      <c r="B147" s="176" t="s">
        <v>190</v>
      </c>
      <c r="C147" s="176" t="s">
        <v>319</v>
      </c>
      <c r="D147" s="176" t="s">
        <v>192</v>
      </c>
      <c r="E147" s="165" t="s">
        <v>231</v>
      </c>
      <c r="F147" s="231"/>
      <c r="G147" s="159">
        <v>20</v>
      </c>
      <c r="H147" s="159">
        <v>20</v>
      </c>
      <c r="I147" s="161">
        <v>20</v>
      </c>
    </row>
    <row r="148" spans="1:9" ht="47.25">
      <c r="A148" s="183" t="s">
        <v>324</v>
      </c>
      <c r="B148" s="157" t="s">
        <v>190</v>
      </c>
      <c r="C148" s="157" t="s">
        <v>319</v>
      </c>
      <c r="D148" s="157" t="s">
        <v>192</v>
      </c>
      <c r="E148" s="165" t="s">
        <v>325</v>
      </c>
      <c r="F148" s="164"/>
      <c r="G148" s="159">
        <v>20</v>
      </c>
      <c r="H148" s="159">
        <v>20</v>
      </c>
      <c r="I148" s="159">
        <v>20</v>
      </c>
    </row>
    <row r="149" spans="1:9" ht="47.25">
      <c r="A149" s="158" t="s">
        <v>201</v>
      </c>
      <c r="B149" s="174" t="s">
        <v>190</v>
      </c>
      <c r="C149" s="157" t="s">
        <v>319</v>
      </c>
      <c r="D149" s="157" t="s">
        <v>192</v>
      </c>
      <c r="E149" s="165" t="s">
        <v>325</v>
      </c>
      <c r="F149" s="164" t="s">
        <v>214</v>
      </c>
      <c r="G149" s="179">
        <v>20</v>
      </c>
      <c r="H149" s="180">
        <v>20</v>
      </c>
      <c r="I149" s="180">
        <v>20</v>
      </c>
    </row>
    <row r="150" spans="1:9" ht="47.25">
      <c r="A150" s="184" t="s">
        <v>227</v>
      </c>
      <c r="B150" s="176" t="s">
        <v>190</v>
      </c>
      <c r="C150" s="176" t="s">
        <v>319</v>
      </c>
      <c r="D150" s="176" t="s">
        <v>192</v>
      </c>
      <c r="E150" s="177" t="s">
        <v>228</v>
      </c>
      <c r="F150" s="185"/>
      <c r="G150" s="178">
        <v>600</v>
      </c>
      <c r="H150" s="186">
        <v>600</v>
      </c>
      <c r="I150" s="186">
        <v>600</v>
      </c>
    </row>
    <row r="151" spans="1:9" ht="52.5" customHeight="1">
      <c r="A151" s="183" t="s">
        <v>229</v>
      </c>
      <c r="B151" s="167" t="s">
        <v>190</v>
      </c>
      <c r="C151" s="157" t="s">
        <v>319</v>
      </c>
      <c r="D151" s="157" t="s">
        <v>192</v>
      </c>
      <c r="E151" s="165" t="s">
        <v>230</v>
      </c>
      <c r="F151" s="164"/>
      <c r="G151" s="179">
        <v>600</v>
      </c>
      <c r="H151" s="180">
        <v>600</v>
      </c>
      <c r="I151" s="180">
        <v>600</v>
      </c>
    </row>
    <row r="152" spans="1:9" ht="48" customHeight="1">
      <c r="A152" s="183" t="s">
        <v>229</v>
      </c>
      <c r="B152" s="167" t="s">
        <v>190</v>
      </c>
      <c r="C152" s="157" t="s">
        <v>319</v>
      </c>
      <c r="D152" s="157" t="s">
        <v>192</v>
      </c>
      <c r="E152" s="165" t="s">
        <v>238</v>
      </c>
      <c r="F152" s="164"/>
      <c r="G152" s="179">
        <v>600</v>
      </c>
      <c r="H152" s="180">
        <v>600</v>
      </c>
      <c r="I152" s="180">
        <v>600</v>
      </c>
    </row>
    <row r="153" spans="1:9" ht="31.5">
      <c r="A153" s="183" t="s">
        <v>87</v>
      </c>
      <c r="B153" s="157" t="s">
        <v>190</v>
      </c>
      <c r="C153" s="157" t="s">
        <v>319</v>
      </c>
      <c r="D153" s="157" t="s">
        <v>192</v>
      </c>
      <c r="E153" s="165" t="s">
        <v>88</v>
      </c>
      <c r="F153" s="164" t="s">
        <v>214</v>
      </c>
      <c r="G153" s="179">
        <v>600</v>
      </c>
      <c r="H153" s="180">
        <v>600</v>
      </c>
      <c r="I153" s="180">
        <v>600</v>
      </c>
    </row>
    <row r="154" spans="1:9">
      <c r="A154" s="183" t="s">
        <v>322</v>
      </c>
      <c r="B154" s="167" t="s">
        <v>190</v>
      </c>
      <c r="C154" s="157" t="s">
        <v>319</v>
      </c>
      <c r="D154" s="157" t="s">
        <v>192</v>
      </c>
      <c r="E154" s="165" t="s">
        <v>88</v>
      </c>
      <c r="F154" s="164"/>
      <c r="G154" s="179">
        <v>600</v>
      </c>
      <c r="H154" s="180">
        <v>600</v>
      </c>
      <c r="I154" s="180">
        <v>600</v>
      </c>
    </row>
    <row r="155" spans="1:9" ht="110.25">
      <c r="A155" s="187" t="s">
        <v>51</v>
      </c>
      <c r="B155" s="167" t="s">
        <v>190</v>
      </c>
      <c r="C155" s="167" t="s">
        <v>319</v>
      </c>
      <c r="D155" s="167" t="s">
        <v>192</v>
      </c>
      <c r="E155" s="174" t="str">
        <f>E156</f>
        <v>15 3 01 00360</v>
      </c>
      <c r="F155" s="185"/>
      <c r="G155" s="160">
        <v>140</v>
      </c>
      <c r="H155" s="160">
        <v>140</v>
      </c>
      <c r="I155" s="160">
        <f>$H$155</f>
        <v>140</v>
      </c>
    </row>
    <row r="156" spans="1:9" ht="95.25" customHeight="1">
      <c r="A156" s="187" t="s">
        <v>54</v>
      </c>
      <c r="B156" s="157" t="s">
        <v>190</v>
      </c>
      <c r="C156" s="157" t="s">
        <v>319</v>
      </c>
      <c r="D156" s="157" t="s">
        <v>192</v>
      </c>
      <c r="E156" s="165" t="str">
        <f>E157</f>
        <v>15 3 01 00360</v>
      </c>
      <c r="F156" s="164"/>
      <c r="G156" s="159">
        <v>140</v>
      </c>
      <c r="H156" s="159">
        <v>140</v>
      </c>
      <c r="I156" s="159">
        <v>140</v>
      </c>
    </row>
    <row r="157" spans="1:9" ht="94.5">
      <c r="A157" s="188" t="s">
        <v>60</v>
      </c>
      <c r="B157" s="167" t="s">
        <v>190</v>
      </c>
      <c r="C157" s="157" t="s">
        <v>319</v>
      </c>
      <c r="D157" s="157" t="s">
        <v>192</v>
      </c>
      <c r="E157" s="153" t="s">
        <v>479</v>
      </c>
      <c r="F157" s="164"/>
      <c r="G157" s="159">
        <v>140</v>
      </c>
      <c r="H157" s="159">
        <v>140</v>
      </c>
      <c r="I157" s="159">
        <v>140</v>
      </c>
    </row>
    <row r="158" spans="1:9" ht="78.75">
      <c r="A158" s="188" t="s">
        <v>53</v>
      </c>
      <c r="B158" s="157" t="s">
        <v>190</v>
      </c>
      <c r="C158" s="157" t="s">
        <v>319</v>
      </c>
      <c r="D158" s="157" t="s">
        <v>192</v>
      </c>
      <c r="E158" s="153" t="s">
        <v>479</v>
      </c>
      <c r="F158" s="164"/>
      <c r="G158" s="159">
        <v>140</v>
      </c>
      <c r="H158" s="159">
        <v>140</v>
      </c>
      <c r="I158" s="159">
        <v>140</v>
      </c>
    </row>
    <row r="159" spans="1:9" ht="47.25">
      <c r="A159" s="166" t="s">
        <v>201</v>
      </c>
      <c r="B159" s="167" t="s">
        <v>190</v>
      </c>
      <c r="C159" s="157" t="s">
        <v>319</v>
      </c>
      <c r="D159" s="157" t="s">
        <v>192</v>
      </c>
      <c r="E159" s="153" t="s">
        <v>479</v>
      </c>
      <c r="F159" s="164" t="s">
        <v>214</v>
      </c>
      <c r="G159" s="159">
        <v>140</v>
      </c>
      <c r="H159" s="159">
        <v>140</v>
      </c>
      <c r="I159" s="159">
        <v>140</v>
      </c>
    </row>
    <row r="160" spans="1:9">
      <c r="A160" s="184" t="s">
        <v>161</v>
      </c>
      <c r="B160" s="174" t="s">
        <v>190</v>
      </c>
      <c r="C160" s="167" t="s">
        <v>319</v>
      </c>
      <c r="D160" s="167" t="s">
        <v>267</v>
      </c>
      <c r="E160" s="174"/>
      <c r="F160" s="164"/>
      <c r="G160" s="160">
        <f>G161+G174</f>
        <v>863.2</v>
      </c>
      <c r="H160" s="160">
        <f t="shared" ref="H160:I160" si="31">H161+H174</f>
        <v>393.3</v>
      </c>
      <c r="I160" s="160">
        <f t="shared" si="31"/>
        <v>550</v>
      </c>
    </row>
    <row r="161" spans="1:9" ht="125.25" customHeight="1">
      <c r="A161" s="184" t="s">
        <v>51</v>
      </c>
      <c r="B161" s="167" t="s">
        <v>190</v>
      </c>
      <c r="C161" s="157" t="s">
        <v>319</v>
      </c>
      <c r="D161" s="157" t="s">
        <v>267</v>
      </c>
      <c r="E161" s="165" t="s">
        <v>323</v>
      </c>
      <c r="F161" s="164"/>
      <c r="G161" s="160">
        <f>G162+G166+G170</f>
        <v>615</v>
      </c>
      <c r="H161" s="160">
        <f t="shared" ref="H161:I161" si="32">H162+H166+H170</f>
        <v>100</v>
      </c>
      <c r="I161" s="160">
        <f t="shared" si="32"/>
        <v>350</v>
      </c>
    </row>
    <row r="162" spans="1:9">
      <c r="A162" s="184" t="s">
        <v>119</v>
      </c>
      <c r="B162" s="167" t="s">
        <v>190</v>
      </c>
      <c r="C162" s="167" t="s">
        <v>319</v>
      </c>
      <c r="D162" s="167" t="s">
        <v>267</v>
      </c>
      <c r="E162" s="174" t="s">
        <v>326</v>
      </c>
      <c r="F162" s="185"/>
      <c r="G162" s="160">
        <f>G164</f>
        <v>340</v>
      </c>
      <c r="H162" s="181">
        <f>H164</f>
        <v>100</v>
      </c>
      <c r="I162" s="181">
        <f>I164</f>
        <v>100</v>
      </c>
    </row>
    <row r="163" spans="1:9" ht="94.5">
      <c r="A163" s="183" t="s">
        <v>120</v>
      </c>
      <c r="B163" s="157" t="s">
        <v>190</v>
      </c>
      <c r="C163" s="157" t="s">
        <v>319</v>
      </c>
      <c r="D163" s="157" t="s">
        <v>267</v>
      </c>
      <c r="E163" s="165" t="s">
        <v>327</v>
      </c>
      <c r="F163" s="164"/>
      <c r="G163" s="159">
        <f>G165</f>
        <v>340</v>
      </c>
      <c r="H163" s="161">
        <f>H165</f>
        <v>100</v>
      </c>
      <c r="I163" s="161">
        <f>I164</f>
        <v>100</v>
      </c>
    </row>
    <row r="164" spans="1:9" ht="84" customHeight="1">
      <c r="A164" s="183" t="s">
        <v>121</v>
      </c>
      <c r="B164" s="174" t="s">
        <v>190</v>
      </c>
      <c r="C164" s="157" t="s">
        <v>319</v>
      </c>
      <c r="D164" s="157" t="s">
        <v>267</v>
      </c>
      <c r="E164" s="165" t="s">
        <v>328</v>
      </c>
      <c r="F164" s="164"/>
      <c r="G164" s="159">
        <f>G165</f>
        <v>340</v>
      </c>
      <c r="H164" s="161">
        <f>H165</f>
        <v>100</v>
      </c>
      <c r="I164" s="161">
        <f>I165</f>
        <v>100</v>
      </c>
    </row>
    <row r="165" spans="1:9" ht="47.25">
      <c r="A165" s="183" t="s">
        <v>122</v>
      </c>
      <c r="B165" s="167" t="s">
        <v>190</v>
      </c>
      <c r="C165" s="157" t="s">
        <v>319</v>
      </c>
      <c r="D165" s="157" t="s">
        <v>267</v>
      </c>
      <c r="E165" s="165" t="s">
        <v>328</v>
      </c>
      <c r="F165" s="164" t="s">
        <v>214</v>
      </c>
      <c r="G165" s="159">
        <v>340</v>
      </c>
      <c r="H165" s="161">
        <v>100</v>
      </c>
      <c r="I165" s="161">
        <v>100</v>
      </c>
    </row>
    <row r="166" spans="1:9" ht="31.5">
      <c r="A166" s="182" t="s">
        <v>52</v>
      </c>
      <c r="B166" s="167" t="s">
        <v>190</v>
      </c>
      <c r="C166" s="157" t="s">
        <v>319</v>
      </c>
      <c r="D166" s="157" t="s">
        <v>267</v>
      </c>
      <c r="E166" s="165" t="s">
        <v>329</v>
      </c>
      <c r="F166" s="164"/>
      <c r="G166" s="178">
        <f>G167</f>
        <v>75</v>
      </c>
      <c r="H166" s="186">
        <v>0</v>
      </c>
      <c r="I166" s="186">
        <f>I167</f>
        <v>250</v>
      </c>
    </row>
    <row r="167" spans="1:9" ht="47.25">
      <c r="A167" s="175" t="s">
        <v>331</v>
      </c>
      <c r="B167" s="167" t="s">
        <v>190</v>
      </c>
      <c r="C167" s="157" t="s">
        <v>319</v>
      </c>
      <c r="D167" s="157" t="s">
        <v>267</v>
      </c>
      <c r="E167" s="165" t="s">
        <v>480</v>
      </c>
      <c r="F167" s="164"/>
      <c r="G167" s="179">
        <f>G168</f>
        <v>75</v>
      </c>
      <c r="H167" s="180">
        <v>0</v>
      </c>
      <c r="I167" s="180">
        <f>I168</f>
        <v>250</v>
      </c>
    </row>
    <row r="168" spans="1:9" ht="47.25">
      <c r="A168" s="175" t="s">
        <v>333</v>
      </c>
      <c r="B168" s="167" t="s">
        <v>190</v>
      </c>
      <c r="C168" s="157" t="s">
        <v>319</v>
      </c>
      <c r="D168" s="157" t="s">
        <v>267</v>
      </c>
      <c r="E168" s="165" t="s">
        <v>480</v>
      </c>
      <c r="F168" s="164"/>
      <c r="G168" s="179">
        <f>G169</f>
        <v>75</v>
      </c>
      <c r="H168" s="180">
        <v>0</v>
      </c>
      <c r="I168" s="180">
        <f>I169</f>
        <v>250</v>
      </c>
    </row>
    <row r="169" spans="1:9" ht="47.25">
      <c r="A169" s="158" t="s">
        <v>201</v>
      </c>
      <c r="B169" s="167" t="s">
        <v>190</v>
      </c>
      <c r="C169" s="157" t="s">
        <v>319</v>
      </c>
      <c r="D169" s="157" t="s">
        <v>267</v>
      </c>
      <c r="E169" s="165" t="s">
        <v>480</v>
      </c>
      <c r="F169" s="164" t="s">
        <v>214</v>
      </c>
      <c r="G169" s="179">
        <v>75</v>
      </c>
      <c r="H169" s="180">
        <v>0</v>
      </c>
      <c r="I169" s="180">
        <v>250</v>
      </c>
    </row>
    <row r="170" spans="1:9" ht="75" customHeight="1">
      <c r="A170" s="246" t="s">
        <v>123</v>
      </c>
      <c r="B170" s="235">
        <v>881</v>
      </c>
      <c r="C170" s="235" t="s">
        <v>319</v>
      </c>
      <c r="D170" s="235" t="s">
        <v>267</v>
      </c>
      <c r="E170" s="172" t="s">
        <v>478</v>
      </c>
      <c r="F170" s="199"/>
      <c r="G170" s="171">
        <f t="shared" ref="G170:I171" si="33">G171</f>
        <v>200</v>
      </c>
      <c r="H170" s="171">
        <f t="shared" si="33"/>
        <v>0</v>
      </c>
      <c r="I170" s="171">
        <f t="shared" si="33"/>
        <v>0</v>
      </c>
    </row>
    <row r="171" spans="1:9" ht="34.5" customHeight="1">
      <c r="A171" s="246" t="s">
        <v>562</v>
      </c>
      <c r="B171" s="198" t="s">
        <v>190</v>
      </c>
      <c r="C171" s="235" t="s">
        <v>319</v>
      </c>
      <c r="D171" s="235" t="s">
        <v>267</v>
      </c>
      <c r="E171" s="172" t="s">
        <v>55</v>
      </c>
      <c r="F171" s="199"/>
      <c r="G171" s="173">
        <f t="shared" si="33"/>
        <v>200</v>
      </c>
      <c r="H171" s="173">
        <f t="shared" si="33"/>
        <v>0</v>
      </c>
      <c r="I171" s="173">
        <f t="shared" si="33"/>
        <v>0</v>
      </c>
    </row>
    <row r="172" spans="1:9">
      <c r="A172" s="247" t="s">
        <v>563</v>
      </c>
      <c r="B172" s="170" t="s">
        <v>190</v>
      </c>
      <c r="C172" s="198" t="s">
        <v>319</v>
      </c>
      <c r="D172" s="198" t="s">
        <v>267</v>
      </c>
      <c r="E172" s="172" t="s">
        <v>55</v>
      </c>
      <c r="F172" s="199"/>
      <c r="G172" s="173">
        <f>G173</f>
        <v>200</v>
      </c>
      <c r="H172" s="201">
        <v>0</v>
      </c>
      <c r="I172" s="201">
        <v>0</v>
      </c>
    </row>
    <row r="173" spans="1:9" ht="47.25">
      <c r="A173" s="197" t="s">
        <v>201</v>
      </c>
      <c r="B173" s="235" t="s">
        <v>190</v>
      </c>
      <c r="C173" s="198" t="s">
        <v>319</v>
      </c>
      <c r="D173" s="198" t="s">
        <v>267</v>
      </c>
      <c r="E173" s="172" t="s">
        <v>55</v>
      </c>
      <c r="F173" s="199" t="s">
        <v>214</v>
      </c>
      <c r="G173" s="173">
        <v>200</v>
      </c>
      <c r="H173" s="201">
        <v>0</v>
      </c>
      <c r="I173" s="201">
        <v>0</v>
      </c>
    </row>
    <row r="174" spans="1:9" ht="126">
      <c r="A174" s="240" t="s">
        <v>135</v>
      </c>
      <c r="B174" s="235" t="s">
        <v>190</v>
      </c>
      <c r="C174" s="235" t="s">
        <v>319</v>
      </c>
      <c r="D174" s="235" t="s">
        <v>267</v>
      </c>
      <c r="E174" s="172" t="s">
        <v>564</v>
      </c>
      <c r="F174" s="236"/>
      <c r="G174" s="248">
        <v>248.2</v>
      </c>
      <c r="H174" s="204">
        <v>293.3</v>
      </c>
      <c r="I174" s="204">
        <v>200</v>
      </c>
    </row>
    <row r="175" spans="1:9">
      <c r="A175" s="247"/>
      <c r="B175" s="198" t="s">
        <v>190</v>
      </c>
      <c r="C175" s="198" t="s">
        <v>319</v>
      </c>
      <c r="D175" s="198" t="s">
        <v>267</v>
      </c>
      <c r="E175" s="172" t="s">
        <v>565</v>
      </c>
      <c r="F175" s="199"/>
      <c r="G175" s="173">
        <f>G177</f>
        <v>248.2</v>
      </c>
      <c r="H175" s="201">
        <v>293.3</v>
      </c>
      <c r="I175" s="201">
        <v>200</v>
      </c>
    </row>
    <row r="176" spans="1:9">
      <c r="A176" s="247"/>
      <c r="B176" s="198"/>
      <c r="C176" s="198"/>
      <c r="D176" s="198"/>
      <c r="E176" s="172" t="s">
        <v>565</v>
      </c>
      <c r="F176" s="199"/>
      <c r="G176" s="173"/>
      <c r="H176" s="201"/>
      <c r="I176" s="201"/>
    </row>
    <row r="177" spans="1:16">
      <c r="A177" s="242"/>
      <c r="B177" s="170" t="s">
        <v>190</v>
      </c>
      <c r="C177" s="198" t="s">
        <v>319</v>
      </c>
      <c r="D177" s="198" t="s">
        <v>267</v>
      </c>
      <c r="E177" s="172" t="s">
        <v>565</v>
      </c>
      <c r="F177" s="199"/>
      <c r="G177" s="173">
        <f>G178</f>
        <v>248.2</v>
      </c>
      <c r="H177" s="201">
        <v>293.3</v>
      </c>
      <c r="I177" s="201">
        <v>200</v>
      </c>
    </row>
    <row r="178" spans="1:16" ht="47.25">
      <c r="A178" s="197" t="s">
        <v>201</v>
      </c>
      <c r="B178" s="235" t="s">
        <v>190</v>
      </c>
      <c r="C178" s="198" t="s">
        <v>319</v>
      </c>
      <c r="D178" s="198" t="s">
        <v>267</v>
      </c>
      <c r="E178" s="172" t="s">
        <v>565</v>
      </c>
      <c r="F178" s="199" t="s">
        <v>214</v>
      </c>
      <c r="G178" s="173">
        <v>248.2</v>
      </c>
      <c r="H178" s="201">
        <v>293.3</v>
      </c>
      <c r="I178" s="201">
        <v>200</v>
      </c>
    </row>
    <row r="179" spans="1:16">
      <c r="A179" s="184" t="s">
        <v>162</v>
      </c>
      <c r="B179" s="174" t="s">
        <v>190</v>
      </c>
      <c r="C179" s="174" t="s">
        <v>319</v>
      </c>
      <c r="D179" s="174" t="s">
        <v>194</v>
      </c>
      <c r="E179" s="174"/>
      <c r="F179" s="164"/>
      <c r="G179" s="181">
        <f>G180+G186++G202+G209+G214+G220</f>
        <v>17980.600000000002</v>
      </c>
      <c r="H179" s="181">
        <f t="shared" ref="H179:I179" si="34">H180+H186++H202+H209+H214+H220</f>
        <v>4476</v>
      </c>
      <c r="I179" s="181">
        <f t="shared" si="34"/>
        <v>3797</v>
      </c>
    </row>
    <row r="180" spans="1:16" ht="31.5">
      <c r="A180" s="183" t="s">
        <v>227</v>
      </c>
      <c r="B180" s="167" t="s">
        <v>190</v>
      </c>
      <c r="C180" s="165" t="s">
        <v>319</v>
      </c>
      <c r="D180" s="165" t="s">
        <v>194</v>
      </c>
      <c r="E180" s="174" t="s">
        <v>230</v>
      </c>
      <c r="F180" s="164"/>
      <c r="G180" s="181">
        <f t="shared" ref="G180:I180" si="35">G181</f>
        <v>2287.6</v>
      </c>
      <c r="H180" s="181">
        <f t="shared" si="35"/>
        <v>2254</v>
      </c>
      <c r="I180" s="181">
        <f t="shared" si="35"/>
        <v>2320</v>
      </c>
    </row>
    <row r="181" spans="1:16">
      <c r="A181" s="183" t="s">
        <v>229</v>
      </c>
      <c r="B181" s="167" t="s">
        <v>190</v>
      </c>
      <c r="C181" s="165" t="s">
        <v>319</v>
      </c>
      <c r="D181" s="165" t="s">
        <v>194</v>
      </c>
      <c r="E181" s="165" t="s">
        <v>238</v>
      </c>
      <c r="F181" s="164"/>
      <c r="G181" s="161">
        <f>G183+G185</f>
        <v>2287.6</v>
      </c>
      <c r="H181" s="161">
        <f>H183+H185</f>
        <v>2254</v>
      </c>
      <c r="I181" s="161">
        <f>I183+I185</f>
        <v>2320</v>
      </c>
    </row>
    <row r="182" spans="1:16">
      <c r="A182" s="183" t="s">
        <v>229</v>
      </c>
      <c r="B182" s="157" t="s">
        <v>190</v>
      </c>
      <c r="C182" s="165" t="s">
        <v>319</v>
      </c>
      <c r="D182" s="165" t="s">
        <v>194</v>
      </c>
      <c r="E182" s="165" t="s">
        <v>335</v>
      </c>
      <c r="F182" s="164"/>
      <c r="G182" s="161">
        <f>G183</f>
        <v>1887.6</v>
      </c>
      <c r="H182" s="211">
        <f>H183</f>
        <v>1900</v>
      </c>
      <c r="I182" s="211">
        <f>I183</f>
        <v>1900</v>
      </c>
    </row>
    <row r="183" spans="1:16">
      <c r="A183" s="175" t="s">
        <v>334</v>
      </c>
      <c r="B183" s="174" t="s">
        <v>190</v>
      </c>
      <c r="C183" s="165" t="s">
        <v>319</v>
      </c>
      <c r="D183" s="165" t="s">
        <v>194</v>
      </c>
      <c r="E183" s="165" t="s">
        <v>335</v>
      </c>
      <c r="F183" s="164" t="s">
        <v>214</v>
      </c>
      <c r="G183" s="161">
        <v>1887.6</v>
      </c>
      <c r="H183" s="161">
        <v>1900</v>
      </c>
      <c r="I183" s="161">
        <v>1900</v>
      </c>
    </row>
    <row r="184" spans="1:16" ht="47.25">
      <c r="A184" s="158" t="s">
        <v>201</v>
      </c>
      <c r="B184" s="167" t="s">
        <v>190</v>
      </c>
      <c r="C184" s="165" t="s">
        <v>319</v>
      </c>
      <c r="D184" s="165" t="s">
        <v>194</v>
      </c>
      <c r="E184" s="165" t="s">
        <v>337</v>
      </c>
      <c r="F184" s="164"/>
      <c r="G184" s="161">
        <f>G185</f>
        <v>400</v>
      </c>
      <c r="H184" s="161">
        <f>H185</f>
        <v>354</v>
      </c>
      <c r="I184" s="161">
        <f>I185</f>
        <v>420</v>
      </c>
      <c r="O184" s="51">
        <v>730</v>
      </c>
    </row>
    <row r="185" spans="1:16" ht="31.5">
      <c r="A185" s="158" t="s">
        <v>336</v>
      </c>
      <c r="B185" s="167" t="s">
        <v>190</v>
      </c>
      <c r="C185" s="165" t="s">
        <v>319</v>
      </c>
      <c r="D185" s="165" t="s">
        <v>194</v>
      </c>
      <c r="E185" s="165" t="s">
        <v>337</v>
      </c>
      <c r="F185" s="164" t="s">
        <v>214</v>
      </c>
      <c r="G185" s="161">
        <v>400</v>
      </c>
      <c r="H185" s="161">
        <v>354</v>
      </c>
      <c r="I185" s="161">
        <v>420</v>
      </c>
      <c r="O185" s="51">
        <v>95</v>
      </c>
      <c r="P185" s="51">
        <f>O184-O185</f>
        <v>635</v>
      </c>
    </row>
    <row r="186" spans="1:16" ht="97.5" customHeight="1">
      <c r="A186" s="169" t="s">
        <v>124</v>
      </c>
      <c r="B186" s="167" t="s">
        <v>190</v>
      </c>
      <c r="C186" s="174" t="s">
        <v>319</v>
      </c>
      <c r="D186" s="174" t="s">
        <v>194</v>
      </c>
      <c r="E186" s="174" t="s">
        <v>341</v>
      </c>
      <c r="F186" s="164"/>
      <c r="G186" s="181">
        <f>G187+G191+G195+G199</f>
        <v>1760</v>
      </c>
      <c r="H186" s="181">
        <f t="shared" ref="H186:I186" si="36">H187+H191+H195+H199</f>
        <v>1520</v>
      </c>
      <c r="I186" s="181">
        <f t="shared" si="36"/>
        <v>770</v>
      </c>
    </row>
    <row r="187" spans="1:16" ht="55.5" customHeight="1">
      <c r="A187" s="182" t="s">
        <v>340</v>
      </c>
      <c r="B187" s="167" t="s">
        <v>190</v>
      </c>
      <c r="C187" s="165" t="s">
        <v>319</v>
      </c>
      <c r="D187" s="165" t="s">
        <v>194</v>
      </c>
      <c r="E187" s="165" t="s">
        <v>341</v>
      </c>
      <c r="F187" s="164"/>
      <c r="G187" s="181">
        <v>1210</v>
      </c>
      <c r="H187" s="181">
        <v>850</v>
      </c>
      <c r="I187" s="181">
        <v>100</v>
      </c>
    </row>
    <row r="188" spans="1:16" ht="31.5">
      <c r="A188" s="175" t="s">
        <v>342</v>
      </c>
      <c r="B188" s="167" t="s">
        <v>190</v>
      </c>
      <c r="C188" s="165" t="s">
        <v>319</v>
      </c>
      <c r="D188" s="165" t="s">
        <v>194</v>
      </c>
      <c r="E188" s="165" t="s">
        <v>343</v>
      </c>
      <c r="F188" s="164"/>
      <c r="G188" s="161">
        <f>G189</f>
        <v>1210</v>
      </c>
      <c r="H188" s="161">
        <f>H187</f>
        <v>850</v>
      </c>
      <c r="I188" s="161">
        <v>100</v>
      </c>
    </row>
    <row r="189" spans="1:16" ht="31.5">
      <c r="A189" s="175" t="s">
        <v>125</v>
      </c>
      <c r="B189" s="167" t="s">
        <v>190</v>
      </c>
      <c r="C189" s="165" t="s">
        <v>319</v>
      </c>
      <c r="D189" s="165" t="s">
        <v>194</v>
      </c>
      <c r="E189" s="165" t="s">
        <v>345</v>
      </c>
      <c r="F189" s="164"/>
      <c r="G189" s="161">
        <f>G190</f>
        <v>1210</v>
      </c>
      <c r="H189" s="161">
        <f>H190</f>
        <v>850</v>
      </c>
      <c r="I189" s="161">
        <v>100</v>
      </c>
    </row>
    <row r="190" spans="1:16" ht="60.75" customHeight="1">
      <c r="A190" s="158" t="s">
        <v>201</v>
      </c>
      <c r="B190" s="167" t="s">
        <v>190</v>
      </c>
      <c r="C190" s="165" t="s">
        <v>319</v>
      </c>
      <c r="D190" s="165" t="s">
        <v>194</v>
      </c>
      <c r="E190" s="165" t="s">
        <v>345</v>
      </c>
      <c r="F190" s="164" t="s">
        <v>214</v>
      </c>
      <c r="G190" s="161">
        <v>1210</v>
      </c>
      <c r="H190" s="161">
        <v>850</v>
      </c>
      <c r="I190" s="161">
        <v>100</v>
      </c>
    </row>
    <row r="191" spans="1:16" ht="47.25">
      <c r="A191" s="182" t="s">
        <v>346</v>
      </c>
      <c r="B191" s="157" t="s">
        <v>190</v>
      </c>
      <c r="C191" s="174" t="s">
        <v>319</v>
      </c>
      <c r="D191" s="174" t="s">
        <v>194</v>
      </c>
      <c r="E191" s="174" t="s">
        <v>347</v>
      </c>
      <c r="F191" s="164"/>
      <c r="G191" s="181">
        <f t="shared" ref="G191:I192" si="37">G192</f>
        <v>200</v>
      </c>
      <c r="H191" s="181">
        <f t="shared" si="37"/>
        <v>300</v>
      </c>
      <c r="I191" s="181">
        <f t="shared" si="37"/>
        <v>300</v>
      </c>
    </row>
    <row r="192" spans="1:16" ht="141.75">
      <c r="A192" s="175" t="s">
        <v>475</v>
      </c>
      <c r="B192" s="174" t="s">
        <v>190</v>
      </c>
      <c r="C192" s="174" t="s">
        <v>319</v>
      </c>
      <c r="D192" s="174" t="s">
        <v>194</v>
      </c>
      <c r="E192" s="174" t="s">
        <v>348</v>
      </c>
      <c r="F192" s="164"/>
      <c r="G192" s="181">
        <f t="shared" si="37"/>
        <v>200</v>
      </c>
      <c r="H192" s="181">
        <f t="shared" si="37"/>
        <v>300</v>
      </c>
      <c r="I192" s="181">
        <f t="shared" si="37"/>
        <v>300</v>
      </c>
    </row>
    <row r="193" spans="1:9" ht="126">
      <c r="A193" s="175" t="s">
        <v>476</v>
      </c>
      <c r="B193" s="167" t="s">
        <v>190</v>
      </c>
      <c r="C193" s="165" t="s">
        <v>319</v>
      </c>
      <c r="D193" s="165" t="s">
        <v>194</v>
      </c>
      <c r="E193" s="165" t="s">
        <v>481</v>
      </c>
      <c r="F193" s="164"/>
      <c r="G193" s="161">
        <f>G194</f>
        <v>200</v>
      </c>
      <c r="H193" s="161">
        <f>H194</f>
        <v>300</v>
      </c>
      <c r="I193" s="161">
        <f>I194</f>
        <v>300</v>
      </c>
    </row>
    <row r="194" spans="1:9" ht="47.25">
      <c r="A194" s="158" t="s">
        <v>201</v>
      </c>
      <c r="B194" s="167" t="s">
        <v>190</v>
      </c>
      <c r="C194" s="165" t="s">
        <v>319</v>
      </c>
      <c r="D194" s="165" t="s">
        <v>194</v>
      </c>
      <c r="E194" s="165" t="s">
        <v>481</v>
      </c>
      <c r="F194" s="164" t="s">
        <v>214</v>
      </c>
      <c r="G194" s="161">
        <v>200</v>
      </c>
      <c r="H194" s="161">
        <v>300</v>
      </c>
      <c r="I194" s="161">
        <v>300</v>
      </c>
    </row>
    <row r="195" spans="1:9" ht="61.5" customHeight="1">
      <c r="A195" s="182" t="s">
        <v>515</v>
      </c>
      <c r="B195" s="167" t="s">
        <v>190</v>
      </c>
      <c r="C195" s="174" t="s">
        <v>319</v>
      </c>
      <c r="D195" s="174" t="s">
        <v>194</v>
      </c>
      <c r="E195" s="174" t="s">
        <v>482</v>
      </c>
      <c r="F195" s="164"/>
      <c r="G195" s="181">
        <v>150</v>
      </c>
      <c r="H195" s="181">
        <v>200</v>
      </c>
      <c r="I195" s="181">
        <v>200</v>
      </c>
    </row>
    <row r="196" spans="1:9" ht="78.75">
      <c r="A196" s="175" t="s">
        <v>473</v>
      </c>
      <c r="B196" s="174" t="s">
        <v>190</v>
      </c>
      <c r="C196" s="174" t="s">
        <v>319</v>
      </c>
      <c r="D196" s="174" t="s">
        <v>194</v>
      </c>
      <c r="E196" s="181" t="s">
        <v>483</v>
      </c>
      <c r="F196" s="164"/>
      <c r="G196" s="161">
        <v>150</v>
      </c>
      <c r="H196" s="161">
        <v>200</v>
      </c>
      <c r="I196" s="161">
        <v>200</v>
      </c>
    </row>
    <row r="197" spans="1:9" ht="78.75">
      <c r="A197" s="175" t="s">
        <v>474</v>
      </c>
      <c r="B197" s="167" t="s">
        <v>190</v>
      </c>
      <c r="C197" s="165" t="s">
        <v>319</v>
      </c>
      <c r="D197" s="165" t="s">
        <v>194</v>
      </c>
      <c r="E197" s="161" t="s">
        <v>126</v>
      </c>
      <c r="F197" s="164"/>
      <c r="G197" s="161">
        <v>150</v>
      </c>
      <c r="H197" s="161">
        <v>200</v>
      </c>
      <c r="I197" s="161">
        <v>200</v>
      </c>
    </row>
    <row r="198" spans="1:9" ht="47.25">
      <c r="A198" s="158" t="s">
        <v>201</v>
      </c>
      <c r="B198" s="167" t="s">
        <v>190</v>
      </c>
      <c r="C198" s="165" t="s">
        <v>319</v>
      </c>
      <c r="D198" s="165" t="s">
        <v>194</v>
      </c>
      <c r="E198" s="161" t="s">
        <v>484</v>
      </c>
      <c r="F198" s="164" t="s">
        <v>214</v>
      </c>
      <c r="G198" s="161">
        <v>150</v>
      </c>
      <c r="H198" s="161">
        <v>200</v>
      </c>
      <c r="I198" s="161">
        <v>200</v>
      </c>
    </row>
    <row r="199" spans="1:9" ht="31.5">
      <c r="A199" s="175" t="s">
        <v>516</v>
      </c>
      <c r="B199" s="167" t="s">
        <v>190</v>
      </c>
      <c r="C199" s="174" t="s">
        <v>319</v>
      </c>
      <c r="D199" s="174" t="s">
        <v>194</v>
      </c>
      <c r="E199" s="181" t="s">
        <v>518</v>
      </c>
      <c r="F199" s="185"/>
      <c r="G199" s="212">
        <v>200</v>
      </c>
      <c r="H199" s="212">
        <v>170</v>
      </c>
      <c r="I199" s="212">
        <v>170</v>
      </c>
    </row>
    <row r="200" spans="1:9">
      <c r="A200" s="175" t="s">
        <v>520</v>
      </c>
      <c r="B200" s="174" t="s">
        <v>190</v>
      </c>
      <c r="C200" s="165" t="s">
        <v>319</v>
      </c>
      <c r="D200" s="165" t="s">
        <v>194</v>
      </c>
      <c r="E200" s="161" t="s">
        <v>517</v>
      </c>
      <c r="F200" s="164"/>
      <c r="G200" s="211">
        <f>G201</f>
        <v>200</v>
      </c>
      <c r="H200" s="211">
        <v>170</v>
      </c>
      <c r="I200" s="211">
        <v>170</v>
      </c>
    </row>
    <row r="201" spans="1:9" ht="47.25">
      <c r="A201" s="158" t="s">
        <v>201</v>
      </c>
      <c r="B201" s="167" t="s">
        <v>190</v>
      </c>
      <c r="C201" s="165" t="s">
        <v>319</v>
      </c>
      <c r="D201" s="165" t="s">
        <v>194</v>
      </c>
      <c r="E201" s="161" t="s">
        <v>517</v>
      </c>
      <c r="F201" s="164" t="s">
        <v>214</v>
      </c>
      <c r="G201" s="211">
        <v>200</v>
      </c>
      <c r="H201" s="211">
        <v>170</v>
      </c>
      <c r="I201" s="211">
        <v>170</v>
      </c>
    </row>
    <row r="202" spans="1:9" ht="94.5">
      <c r="A202" s="169" t="s">
        <v>349</v>
      </c>
      <c r="B202" s="157" t="s">
        <v>190</v>
      </c>
      <c r="C202" s="174" t="s">
        <v>319</v>
      </c>
      <c r="D202" s="174" t="s">
        <v>194</v>
      </c>
      <c r="E202" s="181" t="s">
        <v>350</v>
      </c>
      <c r="F202" s="164"/>
      <c r="G202" s="186">
        <v>681</v>
      </c>
      <c r="H202" s="186">
        <v>200</v>
      </c>
      <c r="I202" s="186">
        <v>200</v>
      </c>
    </row>
    <row r="203" spans="1:9" ht="94.5">
      <c r="A203" s="175" t="s">
        <v>498</v>
      </c>
      <c r="B203" s="174" t="s">
        <v>190</v>
      </c>
      <c r="C203" s="165" t="s">
        <v>319</v>
      </c>
      <c r="D203" s="165" t="s">
        <v>194</v>
      </c>
      <c r="E203" s="161" t="s">
        <v>351</v>
      </c>
      <c r="F203" s="164"/>
      <c r="G203" s="161">
        <v>646</v>
      </c>
      <c r="H203" s="161">
        <f t="shared" ref="H203" si="38">H204</f>
        <v>165</v>
      </c>
      <c r="I203" s="161">
        <v>165</v>
      </c>
    </row>
    <row r="204" spans="1:9" ht="63">
      <c r="A204" s="191" t="s">
        <v>513</v>
      </c>
      <c r="B204" s="167" t="s">
        <v>190</v>
      </c>
      <c r="C204" s="165" t="s">
        <v>319</v>
      </c>
      <c r="D204" s="165" t="s">
        <v>194</v>
      </c>
      <c r="E204" s="161" t="s">
        <v>352</v>
      </c>
      <c r="F204" s="164"/>
      <c r="G204" s="161">
        <v>646</v>
      </c>
      <c r="H204" s="161">
        <f>H205</f>
        <v>165</v>
      </c>
      <c r="I204" s="161">
        <v>165</v>
      </c>
    </row>
    <row r="205" spans="1:9" ht="64.5" customHeight="1">
      <c r="A205" s="192" t="s">
        <v>201</v>
      </c>
      <c r="B205" s="167" t="s">
        <v>190</v>
      </c>
      <c r="C205" s="165" t="s">
        <v>319</v>
      </c>
      <c r="D205" s="165" t="s">
        <v>194</v>
      </c>
      <c r="E205" s="161" t="s">
        <v>352</v>
      </c>
      <c r="F205" s="164" t="s">
        <v>214</v>
      </c>
      <c r="G205" s="161">
        <v>646</v>
      </c>
      <c r="H205" s="161">
        <v>165</v>
      </c>
      <c r="I205" s="161">
        <v>165</v>
      </c>
    </row>
    <row r="206" spans="1:9" ht="49.5" customHeight="1">
      <c r="A206" s="192" t="s">
        <v>499</v>
      </c>
      <c r="B206" s="157" t="s">
        <v>190</v>
      </c>
      <c r="C206" s="165" t="s">
        <v>319</v>
      </c>
      <c r="D206" s="165" t="s">
        <v>194</v>
      </c>
      <c r="E206" s="161" t="s">
        <v>519</v>
      </c>
      <c r="F206" s="164"/>
      <c r="G206" s="161">
        <v>35</v>
      </c>
      <c r="H206" s="161">
        <v>35</v>
      </c>
      <c r="I206" s="161">
        <v>35</v>
      </c>
    </row>
    <row r="207" spans="1:9" ht="47.25">
      <c r="A207" s="191" t="s">
        <v>514</v>
      </c>
      <c r="B207" s="174" t="s">
        <v>190</v>
      </c>
      <c r="C207" s="165" t="s">
        <v>319</v>
      </c>
      <c r="D207" s="165" t="s">
        <v>194</v>
      </c>
      <c r="E207" s="161" t="s">
        <v>500</v>
      </c>
      <c r="F207" s="164"/>
      <c r="G207" s="161">
        <v>35</v>
      </c>
      <c r="H207" s="161">
        <v>35</v>
      </c>
      <c r="I207" s="161">
        <v>35</v>
      </c>
    </row>
    <row r="208" spans="1:9" ht="47.25">
      <c r="A208" s="192" t="s">
        <v>201</v>
      </c>
      <c r="B208" s="157" t="s">
        <v>190</v>
      </c>
      <c r="C208" s="165" t="s">
        <v>319</v>
      </c>
      <c r="D208" s="165" t="s">
        <v>194</v>
      </c>
      <c r="E208" s="161" t="s">
        <v>500</v>
      </c>
      <c r="F208" s="164" t="s">
        <v>214</v>
      </c>
      <c r="G208" s="161">
        <v>35</v>
      </c>
      <c r="H208" s="161">
        <v>35</v>
      </c>
      <c r="I208" s="161">
        <v>35</v>
      </c>
    </row>
    <row r="209" spans="1:11" ht="102" customHeight="1">
      <c r="A209" s="169" t="s">
        <v>301</v>
      </c>
      <c r="B209" s="174" t="s">
        <v>190</v>
      </c>
      <c r="C209" s="174" t="s">
        <v>319</v>
      </c>
      <c r="D209" s="174" t="s">
        <v>194</v>
      </c>
      <c r="E209" s="174" t="s">
        <v>245</v>
      </c>
      <c r="F209" s="185"/>
      <c r="G209" s="181">
        <f>G210</f>
        <v>1043.5999999999999</v>
      </c>
      <c r="H209" s="181">
        <f>H210</f>
        <v>125</v>
      </c>
      <c r="I209" s="181">
        <f>I210</f>
        <v>125</v>
      </c>
    </row>
    <row r="210" spans="1:11" ht="126">
      <c r="A210" s="182" t="s">
        <v>302</v>
      </c>
      <c r="B210" s="165" t="s">
        <v>190</v>
      </c>
      <c r="C210" s="165" t="s">
        <v>319</v>
      </c>
      <c r="D210" s="165" t="s">
        <v>194</v>
      </c>
      <c r="E210" s="165" t="s">
        <v>303</v>
      </c>
      <c r="F210" s="164"/>
      <c r="G210" s="161">
        <v>1043.5999999999999</v>
      </c>
      <c r="H210" s="161">
        <v>125</v>
      </c>
      <c r="I210" s="161">
        <v>125</v>
      </c>
    </row>
    <row r="211" spans="1:11" ht="157.5">
      <c r="A211" s="175" t="s">
        <v>80</v>
      </c>
      <c r="B211" s="165" t="s">
        <v>190</v>
      </c>
      <c r="C211" s="165" t="s">
        <v>319</v>
      </c>
      <c r="D211" s="165" t="s">
        <v>194</v>
      </c>
      <c r="E211" s="165" t="s">
        <v>304</v>
      </c>
      <c r="F211" s="164"/>
      <c r="G211" s="161">
        <f t="shared" ref="G211:I212" si="39">G212</f>
        <v>1043.5999999999999</v>
      </c>
      <c r="H211" s="161">
        <f t="shared" si="39"/>
        <v>125</v>
      </c>
      <c r="I211" s="161">
        <f t="shared" si="39"/>
        <v>125</v>
      </c>
      <c r="J211" s="643" t="s">
        <v>545</v>
      </c>
      <c r="K211" s="644"/>
    </row>
    <row r="212" spans="1:11" ht="31.5" customHeight="1">
      <c r="A212" s="175" t="s">
        <v>76</v>
      </c>
      <c r="B212" s="165" t="s">
        <v>190</v>
      </c>
      <c r="C212" s="165" t="s">
        <v>319</v>
      </c>
      <c r="D212" s="165" t="s">
        <v>194</v>
      </c>
      <c r="E212" s="165" t="s">
        <v>68</v>
      </c>
      <c r="F212" s="164"/>
      <c r="G212" s="161">
        <f t="shared" si="39"/>
        <v>1043.5999999999999</v>
      </c>
      <c r="H212" s="161">
        <f t="shared" si="39"/>
        <v>125</v>
      </c>
      <c r="I212" s="161">
        <f t="shared" si="39"/>
        <v>125</v>
      </c>
    </row>
    <row r="213" spans="1:11" ht="47.25">
      <c r="A213" s="158" t="s">
        <v>201</v>
      </c>
      <c r="B213" s="165" t="s">
        <v>190</v>
      </c>
      <c r="C213" s="165" t="s">
        <v>319</v>
      </c>
      <c r="D213" s="165" t="s">
        <v>194</v>
      </c>
      <c r="E213" s="165" t="s">
        <v>68</v>
      </c>
      <c r="F213" s="164">
        <v>240</v>
      </c>
      <c r="G213" s="161">
        <v>1043.5999999999999</v>
      </c>
      <c r="H213" s="161">
        <v>125</v>
      </c>
      <c r="I213" s="161">
        <v>125</v>
      </c>
      <c r="J213" s="51" t="s">
        <v>543</v>
      </c>
    </row>
    <row r="214" spans="1:11" ht="47.25">
      <c r="A214" s="213" t="s">
        <v>81</v>
      </c>
      <c r="B214" s="162">
        <v>881</v>
      </c>
      <c r="C214" s="162" t="s">
        <v>319</v>
      </c>
      <c r="D214" s="162" t="s">
        <v>194</v>
      </c>
      <c r="E214" s="249" t="s">
        <v>82</v>
      </c>
      <c r="F214" s="153"/>
      <c r="G214" s="162" t="s">
        <v>128</v>
      </c>
      <c r="H214" s="162" t="s">
        <v>132</v>
      </c>
      <c r="I214" s="162" t="s">
        <v>132</v>
      </c>
    </row>
    <row r="215" spans="1:11" ht="47.25">
      <c r="A215" s="158" t="s">
        <v>83</v>
      </c>
      <c r="B215" s="174" t="s">
        <v>190</v>
      </c>
      <c r="C215" s="174" t="s">
        <v>319</v>
      </c>
      <c r="D215" s="174" t="s">
        <v>194</v>
      </c>
      <c r="E215" s="161" t="s">
        <v>84</v>
      </c>
      <c r="F215" s="164"/>
      <c r="G215" s="153" t="s">
        <v>128</v>
      </c>
      <c r="H215" s="153" t="s">
        <v>132</v>
      </c>
      <c r="I215" s="153" t="s">
        <v>132</v>
      </c>
    </row>
    <row r="216" spans="1:11" ht="31.5">
      <c r="A216" s="230" t="s">
        <v>85</v>
      </c>
      <c r="B216" s="167" t="s">
        <v>190</v>
      </c>
      <c r="C216" s="165" t="s">
        <v>319</v>
      </c>
      <c r="D216" s="165" t="s">
        <v>194</v>
      </c>
      <c r="E216" s="214" t="s">
        <v>86</v>
      </c>
      <c r="F216" s="164"/>
      <c r="G216" s="153" t="s">
        <v>128</v>
      </c>
      <c r="H216" s="153" t="s">
        <v>132</v>
      </c>
      <c r="I216" s="153" t="s">
        <v>132</v>
      </c>
    </row>
    <row r="217" spans="1:11" ht="47.25">
      <c r="A217" s="215" t="s">
        <v>472</v>
      </c>
      <c r="B217" s="167" t="s">
        <v>190</v>
      </c>
      <c r="C217" s="165" t="s">
        <v>319</v>
      </c>
      <c r="D217" s="165" t="s">
        <v>194</v>
      </c>
      <c r="E217" s="214" t="s">
        <v>86</v>
      </c>
      <c r="F217" s="164" t="s">
        <v>214</v>
      </c>
      <c r="G217" s="153" t="s">
        <v>130</v>
      </c>
      <c r="H217" s="153" t="s">
        <v>131</v>
      </c>
      <c r="I217" s="153" t="s">
        <v>131</v>
      </c>
    </row>
    <row r="218" spans="1:11" ht="47.25">
      <c r="A218" s="215" t="s">
        <v>471</v>
      </c>
      <c r="B218" s="157" t="s">
        <v>190</v>
      </c>
      <c r="C218" s="165" t="s">
        <v>319</v>
      </c>
      <c r="D218" s="165" t="s">
        <v>194</v>
      </c>
      <c r="E218" s="214" t="s">
        <v>86</v>
      </c>
      <c r="F218" s="164" t="s">
        <v>214</v>
      </c>
      <c r="G218" s="153" t="s">
        <v>129</v>
      </c>
      <c r="H218" s="153" t="s">
        <v>132</v>
      </c>
      <c r="I218" s="153" t="s">
        <v>132</v>
      </c>
    </row>
    <row r="219" spans="1:11" ht="47.25">
      <c r="A219" s="158" t="s">
        <v>127</v>
      </c>
      <c r="B219" s="157">
        <v>881</v>
      </c>
      <c r="C219" s="174" t="s">
        <v>319</v>
      </c>
      <c r="D219" s="174" t="s">
        <v>194</v>
      </c>
      <c r="E219" s="214" t="s">
        <v>86</v>
      </c>
      <c r="F219" s="164" t="s">
        <v>214</v>
      </c>
      <c r="G219" s="181">
        <v>1056.4000000000001</v>
      </c>
      <c r="H219" s="181">
        <v>0</v>
      </c>
      <c r="I219" s="181">
        <v>0</v>
      </c>
      <c r="J219" s="51" t="s">
        <v>548</v>
      </c>
    </row>
    <row r="220" spans="1:11" ht="108.75" customHeight="1">
      <c r="A220" s="245" t="s">
        <v>546</v>
      </c>
      <c r="B220" s="190" t="s">
        <v>190</v>
      </c>
      <c r="C220" s="194" t="s">
        <v>319</v>
      </c>
      <c r="D220" s="194" t="s">
        <v>194</v>
      </c>
      <c r="E220" s="195"/>
      <c r="F220" s="196"/>
      <c r="G220" s="193">
        <v>1203.8</v>
      </c>
      <c r="H220" s="189">
        <v>145</v>
      </c>
      <c r="I220" s="189">
        <v>150</v>
      </c>
      <c r="J220" s="51" t="s">
        <v>549</v>
      </c>
    </row>
    <row r="221" spans="1:11" ht="54.75" customHeight="1">
      <c r="A221" s="245" t="s">
        <v>566</v>
      </c>
      <c r="B221" s="190" t="s">
        <v>190</v>
      </c>
      <c r="C221" s="194" t="s">
        <v>319</v>
      </c>
      <c r="D221" s="194" t="s">
        <v>194</v>
      </c>
      <c r="E221" s="195"/>
      <c r="F221" s="196"/>
      <c r="G221" s="193"/>
      <c r="H221" s="189"/>
      <c r="I221" s="189"/>
    </row>
    <row r="222" spans="1:11">
      <c r="A222" s="184" t="s">
        <v>353</v>
      </c>
      <c r="B222" s="167" t="s">
        <v>190</v>
      </c>
      <c r="C222" s="174" t="s">
        <v>354</v>
      </c>
      <c r="D222" s="174" t="s">
        <v>354</v>
      </c>
      <c r="E222" s="181" t="s">
        <v>245</v>
      </c>
      <c r="F222" s="185"/>
      <c r="G222" s="181">
        <f>G223</f>
        <v>50</v>
      </c>
      <c r="H222" s="181">
        <f t="shared" ref="H222:I224" si="40">H223</f>
        <v>50</v>
      </c>
      <c r="I222" s="181">
        <f t="shared" si="40"/>
        <v>50</v>
      </c>
    </row>
    <row r="223" spans="1:11" ht="31.5">
      <c r="A223" s="184" t="s">
        <v>165</v>
      </c>
      <c r="B223" s="157" t="s">
        <v>190</v>
      </c>
      <c r="C223" s="165" t="s">
        <v>354</v>
      </c>
      <c r="D223" s="165" t="s">
        <v>354</v>
      </c>
      <c r="E223" s="161" t="s">
        <v>248</v>
      </c>
      <c r="F223" s="164"/>
      <c r="G223" s="161">
        <f>G224</f>
        <v>50</v>
      </c>
      <c r="H223" s="161">
        <f t="shared" si="40"/>
        <v>50</v>
      </c>
      <c r="I223" s="161">
        <f t="shared" si="40"/>
        <v>50</v>
      </c>
    </row>
    <row r="224" spans="1:11" ht="94.5">
      <c r="A224" s="183" t="s">
        <v>355</v>
      </c>
      <c r="B224" s="174" t="s">
        <v>190</v>
      </c>
      <c r="C224" s="165" t="s">
        <v>354</v>
      </c>
      <c r="D224" s="165" t="s">
        <v>354</v>
      </c>
      <c r="E224" s="161" t="s">
        <v>357</v>
      </c>
      <c r="F224" s="164"/>
      <c r="G224" s="161">
        <f>G225</f>
        <v>50</v>
      </c>
      <c r="H224" s="161">
        <f t="shared" si="40"/>
        <v>50</v>
      </c>
      <c r="I224" s="161">
        <f t="shared" si="40"/>
        <v>50</v>
      </c>
    </row>
    <row r="225" spans="1:14" ht="94.5">
      <c r="A225" s="183" t="s">
        <v>356</v>
      </c>
      <c r="B225" s="167" t="s">
        <v>190</v>
      </c>
      <c r="C225" s="165" t="s">
        <v>354</v>
      </c>
      <c r="D225" s="165" t="s">
        <v>354</v>
      </c>
      <c r="E225" s="161" t="s">
        <v>357</v>
      </c>
      <c r="F225" s="164">
        <v>610</v>
      </c>
      <c r="G225" s="161">
        <v>50</v>
      </c>
      <c r="H225" s="161">
        <v>50</v>
      </c>
      <c r="I225" s="161">
        <v>50</v>
      </c>
    </row>
    <row r="226" spans="1:14" ht="0.75" customHeight="1">
      <c r="A226" s="59"/>
      <c r="B226" s="154"/>
      <c r="C226" s="62"/>
      <c r="D226" s="62"/>
      <c r="E226" s="60"/>
      <c r="F226" s="68"/>
      <c r="G226" s="63"/>
      <c r="H226" s="60"/>
      <c r="I226" s="60"/>
    </row>
    <row r="227" spans="1:14">
      <c r="A227" s="232" t="s">
        <v>358</v>
      </c>
      <c r="B227" s="167" t="s">
        <v>190</v>
      </c>
      <c r="C227" s="174" t="s">
        <v>359</v>
      </c>
      <c r="D227" s="174" t="s">
        <v>193</v>
      </c>
      <c r="E227" s="181"/>
      <c r="F227" s="164"/>
      <c r="G227" s="186">
        <v>5792.4</v>
      </c>
      <c r="H227" s="244">
        <v>6273.9</v>
      </c>
      <c r="I227" s="186">
        <f>Приложени3готово!$F$37</f>
        <v>97.231435624820151</v>
      </c>
      <c r="L227" s="51">
        <v>5792.8</v>
      </c>
      <c r="M227" s="51">
        <v>6145.8</v>
      </c>
      <c r="N227" s="202">
        <f>M227-L227</f>
        <v>353</v>
      </c>
    </row>
    <row r="228" spans="1:14">
      <c r="A228" s="232" t="s">
        <v>358</v>
      </c>
      <c r="B228" s="157" t="s">
        <v>190</v>
      </c>
      <c r="C228" s="165" t="s">
        <v>359</v>
      </c>
      <c r="D228" s="165" t="s">
        <v>192</v>
      </c>
      <c r="E228" s="161"/>
      <c r="F228" s="164"/>
      <c r="G228" s="161">
        <f>G233+G235+G238</f>
        <v>5792.4000000000005</v>
      </c>
      <c r="H228" s="161">
        <f t="shared" ref="H228:I228" si="41">H233+H235+H238</f>
        <v>6273.9</v>
      </c>
      <c r="I228" s="161">
        <f t="shared" si="41"/>
        <v>6584</v>
      </c>
    </row>
    <row r="229" spans="1:14">
      <c r="A229" s="158" t="s">
        <v>367</v>
      </c>
      <c r="B229" s="174" t="s">
        <v>190</v>
      </c>
      <c r="C229" s="165" t="s">
        <v>359</v>
      </c>
      <c r="D229" s="165" t="s">
        <v>192</v>
      </c>
      <c r="E229" s="161" t="s">
        <v>361</v>
      </c>
      <c r="F229" s="164"/>
      <c r="G229" s="161">
        <f t="shared" ref="G229:I232" si="42">G230</f>
        <v>4074.2</v>
      </c>
      <c r="H229" s="161">
        <f t="shared" si="42"/>
        <v>5380.4</v>
      </c>
      <c r="I229" s="161">
        <f t="shared" si="42"/>
        <v>5654.6</v>
      </c>
      <c r="K229" s="51">
        <v>5226.5</v>
      </c>
    </row>
    <row r="230" spans="1:14" ht="47.25">
      <c r="A230" s="169" t="s">
        <v>360</v>
      </c>
      <c r="B230" s="167" t="s">
        <v>190</v>
      </c>
      <c r="C230" s="165" t="s">
        <v>359</v>
      </c>
      <c r="D230" s="165" t="s">
        <v>192</v>
      </c>
      <c r="E230" s="161" t="s">
        <v>363</v>
      </c>
      <c r="F230" s="164"/>
      <c r="G230" s="161">
        <f t="shared" si="42"/>
        <v>4074.2</v>
      </c>
      <c r="H230" s="161">
        <f t="shared" si="42"/>
        <v>5380.4</v>
      </c>
      <c r="I230" s="161">
        <f t="shared" si="42"/>
        <v>5654.6</v>
      </c>
    </row>
    <row r="231" spans="1:14" ht="47.25">
      <c r="A231" s="182" t="s">
        <v>362</v>
      </c>
      <c r="B231" s="167" t="s">
        <v>190</v>
      </c>
      <c r="C231" s="165" t="s">
        <v>359</v>
      </c>
      <c r="D231" s="165" t="s">
        <v>192</v>
      </c>
      <c r="E231" s="161" t="s">
        <v>364</v>
      </c>
      <c r="F231" s="164"/>
      <c r="G231" s="161">
        <f t="shared" si="42"/>
        <v>4074.2</v>
      </c>
      <c r="H231" s="161">
        <f t="shared" si="42"/>
        <v>5380.4</v>
      </c>
      <c r="I231" s="161">
        <f t="shared" si="42"/>
        <v>5654.6</v>
      </c>
    </row>
    <row r="232" spans="1:14" ht="52.5" customHeight="1">
      <c r="A232" s="175" t="s">
        <v>492</v>
      </c>
      <c r="B232" s="157" t="s">
        <v>190</v>
      </c>
      <c r="C232" s="165" t="s">
        <v>359</v>
      </c>
      <c r="D232" s="165" t="s">
        <v>192</v>
      </c>
      <c r="E232" s="161" t="s">
        <v>366</v>
      </c>
      <c r="F232" s="164"/>
      <c r="G232" s="161">
        <f>G233</f>
        <v>4074.2</v>
      </c>
      <c r="H232" s="161">
        <f>H233</f>
        <v>5380.4</v>
      </c>
      <c r="I232" s="161">
        <f t="shared" si="42"/>
        <v>5654.6</v>
      </c>
    </row>
    <row r="233" spans="1:14" ht="90.75" customHeight="1">
      <c r="A233" s="158" t="s">
        <v>365</v>
      </c>
      <c r="B233" s="174" t="s">
        <v>190</v>
      </c>
      <c r="C233" s="165" t="s">
        <v>359</v>
      </c>
      <c r="D233" s="165" t="s">
        <v>192</v>
      </c>
      <c r="E233" s="161" t="s">
        <v>366</v>
      </c>
      <c r="F233" s="164">
        <v>610</v>
      </c>
      <c r="G233" s="161">
        <v>4074.2</v>
      </c>
      <c r="H233" s="161">
        <v>5380.4</v>
      </c>
      <c r="I233" s="161">
        <v>5654.6</v>
      </c>
    </row>
    <row r="234" spans="1:14" ht="24.75" customHeight="1">
      <c r="A234" s="158" t="s">
        <v>367</v>
      </c>
      <c r="B234" s="157" t="s">
        <v>190</v>
      </c>
      <c r="C234" s="165" t="s">
        <v>359</v>
      </c>
      <c r="D234" s="165" t="s">
        <v>192</v>
      </c>
      <c r="E234" s="161" t="s">
        <v>524</v>
      </c>
      <c r="F234" s="164"/>
      <c r="G234" s="161">
        <v>859.1</v>
      </c>
      <c r="H234" s="161">
        <f t="shared" ref="H234:I236" si="43">H235</f>
        <v>893.5</v>
      </c>
      <c r="I234" s="161">
        <f t="shared" si="43"/>
        <v>929.4</v>
      </c>
    </row>
    <row r="235" spans="1:14" ht="47.25">
      <c r="A235" s="250" t="s">
        <v>493</v>
      </c>
      <c r="B235" s="157" t="s">
        <v>190</v>
      </c>
      <c r="C235" s="165" t="s">
        <v>359</v>
      </c>
      <c r="D235" s="165" t="s">
        <v>192</v>
      </c>
      <c r="E235" s="161" t="s">
        <v>497</v>
      </c>
      <c r="F235" s="164"/>
      <c r="G235" s="161">
        <f>G237</f>
        <v>859.1</v>
      </c>
      <c r="H235" s="161">
        <f t="shared" si="43"/>
        <v>893.5</v>
      </c>
      <c r="I235" s="161">
        <f t="shared" si="43"/>
        <v>929.4</v>
      </c>
    </row>
    <row r="236" spans="1:14" ht="94.5">
      <c r="A236" s="158" t="s">
        <v>486</v>
      </c>
      <c r="B236" s="157" t="s">
        <v>190</v>
      </c>
      <c r="C236" s="165" t="s">
        <v>359</v>
      </c>
      <c r="D236" s="165" t="s">
        <v>192</v>
      </c>
      <c r="E236" s="161" t="s">
        <v>494</v>
      </c>
      <c r="F236" s="164"/>
      <c r="G236" s="161">
        <f>G237</f>
        <v>859.1</v>
      </c>
      <c r="H236" s="161">
        <f t="shared" si="43"/>
        <v>893.5</v>
      </c>
      <c r="I236" s="161">
        <f t="shared" si="43"/>
        <v>929.4</v>
      </c>
    </row>
    <row r="237" spans="1:14" ht="94.5">
      <c r="A237" s="158" t="s">
        <v>495</v>
      </c>
      <c r="B237" s="174" t="s">
        <v>190</v>
      </c>
      <c r="C237" s="165" t="s">
        <v>359</v>
      </c>
      <c r="D237" s="165" t="s">
        <v>192</v>
      </c>
      <c r="E237" s="161" t="s">
        <v>494</v>
      </c>
      <c r="F237" s="164">
        <v>610</v>
      </c>
      <c r="G237" s="161">
        <v>859.1</v>
      </c>
      <c r="H237" s="161">
        <v>893.5</v>
      </c>
      <c r="I237" s="161">
        <v>929.4</v>
      </c>
    </row>
    <row r="238" spans="1:14">
      <c r="A238" s="158" t="s">
        <v>367</v>
      </c>
      <c r="B238" s="157" t="s">
        <v>190</v>
      </c>
      <c r="C238" s="165" t="s">
        <v>359</v>
      </c>
      <c r="D238" s="165" t="s">
        <v>192</v>
      </c>
      <c r="E238" s="161" t="s">
        <v>497</v>
      </c>
      <c r="F238" s="164"/>
      <c r="G238" s="161">
        <v>859.1</v>
      </c>
      <c r="H238" s="161">
        <v>0</v>
      </c>
      <c r="I238" s="161">
        <v>0</v>
      </c>
    </row>
    <row r="239" spans="1:14" ht="94.5">
      <c r="A239" s="158" t="s">
        <v>485</v>
      </c>
      <c r="B239" s="157" t="s">
        <v>190</v>
      </c>
      <c r="C239" s="165" t="s">
        <v>359</v>
      </c>
      <c r="D239" s="165" t="s">
        <v>192</v>
      </c>
      <c r="E239" s="161" t="s">
        <v>494</v>
      </c>
      <c r="F239" s="164"/>
      <c r="G239" s="161">
        <v>859.1</v>
      </c>
      <c r="H239" s="161">
        <v>0</v>
      </c>
      <c r="I239" s="161">
        <v>0</v>
      </c>
    </row>
    <row r="240" spans="1:14" ht="94.5">
      <c r="A240" s="158" t="s">
        <v>496</v>
      </c>
      <c r="B240" s="174" t="s">
        <v>190</v>
      </c>
      <c r="C240" s="165" t="s">
        <v>359</v>
      </c>
      <c r="D240" s="165" t="s">
        <v>192</v>
      </c>
      <c r="E240" s="161" t="s">
        <v>494</v>
      </c>
      <c r="F240" s="164">
        <v>610</v>
      </c>
      <c r="G240" s="161">
        <v>859.1</v>
      </c>
      <c r="H240" s="161">
        <v>0</v>
      </c>
      <c r="I240" s="161">
        <v>0</v>
      </c>
      <c r="L240" s="64"/>
      <c r="N240" s="64"/>
    </row>
    <row r="241" spans="1:9">
      <c r="A241" s="158" t="s">
        <v>367</v>
      </c>
      <c r="B241" s="167" t="s">
        <v>190</v>
      </c>
      <c r="C241" s="165" t="s">
        <v>359</v>
      </c>
      <c r="D241" s="165" t="s">
        <v>192</v>
      </c>
      <c r="E241" s="161" t="s">
        <v>369</v>
      </c>
      <c r="F241" s="164"/>
      <c r="G241" s="161">
        <f>G242</f>
        <v>859.1</v>
      </c>
      <c r="H241" s="161">
        <v>0</v>
      </c>
      <c r="I241" s="161">
        <v>0</v>
      </c>
    </row>
    <row r="242" spans="1:9" ht="94.5">
      <c r="A242" s="175" t="s">
        <v>368</v>
      </c>
      <c r="B242" s="167" t="s">
        <v>190</v>
      </c>
      <c r="C242" s="165" t="s">
        <v>359</v>
      </c>
      <c r="D242" s="165" t="s">
        <v>192</v>
      </c>
      <c r="E242" s="161" t="s">
        <v>369</v>
      </c>
      <c r="F242" s="164">
        <v>610</v>
      </c>
      <c r="G242" s="161">
        <v>859.1</v>
      </c>
      <c r="H242" s="161">
        <v>0</v>
      </c>
      <c r="I242" s="161">
        <v>0</v>
      </c>
    </row>
    <row r="243" spans="1:9">
      <c r="A243" s="158" t="s">
        <v>367</v>
      </c>
      <c r="B243" s="167" t="s">
        <v>190</v>
      </c>
      <c r="C243" s="174" t="s">
        <v>274</v>
      </c>
      <c r="D243" s="174" t="s">
        <v>193</v>
      </c>
      <c r="E243" s="174"/>
      <c r="F243" s="164"/>
      <c r="G243" s="160">
        <f>G244+G252</f>
        <v>2508.6</v>
      </c>
      <c r="H243" s="160">
        <f>H244+H252</f>
        <v>2727.5</v>
      </c>
      <c r="I243" s="160">
        <f>I244+I252</f>
        <v>2834.6</v>
      </c>
    </row>
    <row r="244" spans="1:9">
      <c r="A244" s="184" t="s">
        <v>370</v>
      </c>
      <c r="B244" s="167" t="s">
        <v>190</v>
      </c>
      <c r="C244" s="174" t="s">
        <v>274</v>
      </c>
      <c r="D244" s="174" t="s">
        <v>192</v>
      </c>
      <c r="E244" s="174" t="s">
        <v>372</v>
      </c>
      <c r="F244" s="164"/>
      <c r="G244" s="160">
        <f t="shared" ref="G244:I247" si="44">G245</f>
        <v>2508.6</v>
      </c>
      <c r="H244" s="160">
        <f t="shared" si="44"/>
        <v>2677.5</v>
      </c>
      <c r="I244" s="160">
        <f t="shared" si="44"/>
        <v>2784.6</v>
      </c>
    </row>
    <row r="245" spans="1:9" ht="63">
      <c r="A245" s="169" t="s">
        <v>371</v>
      </c>
      <c r="B245" s="157" t="s">
        <v>190</v>
      </c>
      <c r="C245" s="174" t="s">
        <v>274</v>
      </c>
      <c r="D245" s="174" t="s">
        <v>192</v>
      </c>
      <c r="E245" s="174" t="s">
        <v>374</v>
      </c>
      <c r="F245" s="164"/>
      <c r="G245" s="160">
        <f t="shared" si="44"/>
        <v>2508.6</v>
      </c>
      <c r="H245" s="160">
        <f t="shared" si="44"/>
        <v>2677.5</v>
      </c>
      <c r="I245" s="160">
        <f t="shared" si="44"/>
        <v>2784.6</v>
      </c>
    </row>
    <row r="246" spans="1:9" ht="63">
      <c r="A246" s="169" t="s">
        <v>373</v>
      </c>
      <c r="B246" s="174" t="s">
        <v>190</v>
      </c>
      <c r="C246" s="165" t="s">
        <v>274</v>
      </c>
      <c r="D246" s="165" t="s">
        <v>192</v>
      </c>
      <c r="E246" s="165" t="s">
        <v>376</v>
      </c>
      <c r="F246" s="164"/>
      <c r="G246" s="159">
        <f t="shared" si="44"/>
        <v>2508.6</v>
      </c>
      <c r="H246" s="159">
        <f t="shared" si="44"/>
        <v>2677.5</v>
      </c>
      <c r="I246" s="159">
        <f t="shared" si="44"/>
        <v>2784.6</v>
      </c>
    </row>
    <row r="247" spans="1:9" ht="63">
      <c r="A247" s="175" t="s">
        <v>375</v>
      </c>
      <c r="B247" s="167" t="s">
        <v>190</v>
      </c>
      <c r="C247" s="165" t="s">
        <v>274</v>
      </c>
      <c r="D247" s="165" t="s">
        <v>192</v>
      </c>
      <c r="E247" s="165" t="s">
        <v>378</v>
      </c>
      <c r="F247" s="164"/>
      <c r="G247" s="159">
        <f t="shared" si="44"/>
        <v>2508.6</v>
      </c>
      <c r="H247" s="159">
        <f t="shared" si="44"/>
        <v>2677.5</v>
      </c>
      <c r="I247" s="159">
        <f t="shared" si="44"/>
        <v>2784.6</v>
      </c>
    </row>
    <row r="248" spans="1:9" ht="47.25">
      <c r="A248" s="158" t="s">
        <v>377</v>
      </c>
      <c r="B248" s="167" t="s">
        <v>190</v>
      </c>
      <c r="C248" s="165" t="s">
        <v>274</v>
      </c>
      <c r="D248" s="165" t="s">
        <v>192</v>
      </c>
      <c r="E248" s="165" t="s">
        <v>378</v>
      </c>
      <c r="F248" s="164" t="s">
        <v>380</v>
      </c>
      <c r="G248" s="219">
        <v>2508.6</v>
      </c>
      <c r="H248" s="219">
        <v>2677.5</v>
      </c>
      <c r="I248" s="219">
        <v>2784.6</v>
      </c>
    </row>
    <row r="249" spans="1:9" ht="47.25">
      <c r="A249" s="158" t="s">
        <v>379</v>
      </c>
      <c r="B249" s="167" t="s">
        <v>190</v>
      </c>
      <c r="C249" s="174" t="s">
        <v>274</v>
      </c>
      <c r="D249" s="174" t="s">
        <v>194</v>
      </c>
      <c r="E249" s="174" t="s">
        <v>386</v>
      </c>
      <c r="F249" s="164"/>
      <c r="G249" s="160">
        <f>G252</f>
        <v>0</v>
      </c>
      <c r="H249" s="160">
        <f>H252</f>
        <v>50</v>
      </c>
      <c r="I249" s="160">
        <f>I252</f>
        <v>50</v>
      </c>
    </row>
    <row r="250" spans="1:9" ht="94.5">
      <c r="A250" s="169" t="s">
        <v>385</v>
      </c>
      <c r="B250" s="174" t="s">
        <v>190</v>
      </c>
      <c r="C250" s="165" t="s">
        <v>274</v>
      </c>
      <c r="D250" s="165" t="s">
        <v>194</v>
      </c>
      <c r="E250" s="165" t="s">
        <v>9</v>
      </c>
      <c r="F250" s="164"/>
      <c r="G250" s="159">
        <f t="shared" ref="G250:I251" si="45">G251</f>
        <v>0</v>
      </c>
      <c r="H250" s="159">
        <f t="shared" si="45"/>
        <v>50</v>
      </c>
      <c r="I250" s="159">
        <f t="shared" si="45"/>
        <v>50</v>
      </c>
    </row>
    <row r="251" spans="1:9" ht="31.5">
      <c r="A251" s="175" t="s">
        <v>501</v>
      </c>
      <c r="B251" s="174" t="s">
        <v>190</v>
      </c>
      <c r="C251" s="165" t="s">
        <v>274</v>
      </c>
      <c r="D251" s="165" t="s">
        <v>194</v>
      </c>
      <c r="E251" s="165" t="s">
        <v>50</v>
      </c>
      <c r="F251" s="164"/>
      <c r="G251" s="159">
        <f t="shared" si="45"/>
        <v>0</v>
      </c>
      <c r="H251" s="159">
        <f t="shared" si="45"/>
        <v>50</v>
      </c>
      <c r="I251" s="159">
        <f t="shared" si="45"/>
        <v>50</v>
      </c>
    </row>
    <row r="252" spans="1:9">
      <c r="A252" s="175" t="s">
        <v>502</v>
      </c>
      <c r="B252" s="167" t="s">
        <v>190</v>
      </c>
      <c r="C252" s="165" t="s">
        <v>274</v>
      </c>
      <c r="D252" s="165" t="s">
        <v>194</v>
      </c>
      <c r="E252" s="165" t="s">
        <v>50</v>
      </c>
      <c r="F252" s="164" t="s">
        <v>380</v>
      </c>
      <c r="G252" s="159">
        <v>0</v>
      </c>
      <c r="H252" s="159">
        <v>50</v>
      </c>
      <c r="I252" s="159">
        <v>50</v>
      </c>
    </row>
    <row r="253" spans="1:9" ht="31.5">
      <c r="A253" s="175" t="s">
        <v>387</v>
      </c>
      <c r="B253" s="167" t="s">
        <v>190</v>
      </c>
      <c r="C253" s="174" t="s">
        <v>226</v>
      </c>
      <c r="D253" s="174" t="s">
        <v>193</v>
      </c>
      <c r="E253" s="174"/>
      <c r="F253" s="164"/>
      <c r="G253" s="178">
        <f>Приложени3готово!$D$40</f>
        <v>746</v>
      </c>
      <c r="H253" s="244">
        <v>697</v>
      </c>
      <c r="I253" s="178">
        <v>725</v>
      </c>
    </row>
    <row r="254" spans="1:9">
      <c r="A254" s="232" t="s">
        <v>388</v>
      </c>
      <c r="B254" s="157" t="s">
        <v>190</v>
      </c>
      <c r="C254" s="165" t="s">
        <v>226</v>
      </c>
      <c r="D254" s="165" t="s">
        <v>192</v>
      </c>
      <c r="E254" s="174"/>
      <c r="F254" s="164"/>
      <c r="G254" s="179">
        <f>Приложени3готово!$D$40</f>
        <v>746</v>
      </c>
      <c r="H254" s="161">
        <f t="shared" ref="G254:I258" si="46">H255</f>
        <v>697</v>
      </c>
      <c r="I254" s="161">
        <f t="shared" si="46"/>
        <v>725</v>
      </c>
    </row>
    <row r="255" spans="1:9">
      <c r="A255" s="184" t="s">
        <v>389</v>
      </c>
      <c r="B255" s="174" t="s">
        <v>190</v>
      </c>
      <c r="C255" s="165" t="s">
        <v>226</v>
      </c>
      <c r="D255" s="165" t="s">
        <v>192</v>
      </c>
      <c r="E255" s="161" t="s">
        <v>361</v>
      </c>
      <c r="F255" s="164"/>
      <c r="G255" s="179">
        <f>Приложени3готово!$D$40</f>
        <v>746</v>
      </c>
      <c r="H255" s="161">
        <f t="shared" si="46"/>
        <v>697</v>
      </c>
      <c r="I255" s="161">
        <f t="shared" si="46"/>
        <v>725</v>
      </c>
    </row>
    <row r="256" spans="1:9" ht="47.25">
      <c r="A256" s="169" t="s">
        <v>360</v>
      </c>
      <c r="B256" s="167" t="s">
        <v>190</v>
      </c>
      <c r="C256" s="165" t="s">
        <v>226</v>
      </c>
      <c r="D256" s="165" t="s">
        <v>192</v>
      </c>
      <c r="E256" s="161" t="s">
        <v>363</v>
      </c>
      <c r="F256" s="164"/>
      <c r="G256" s="161">
        <f t="shared" si="46"/>
        <v>703.2</v>
      </c>
      <c r="H256" s="161">
        <f t="shared" si="46"/>
        <v>697</v>
      </c>
      <c r="I256" s="161">
        <f t="shared" si="46"/>
        <v>725</v>
      </c>
    </row>
    <row r="257" spans="1:9" ht="47.25">
      <c r="A257" s="182" t="s">
        <v>390</v>
      </c>
      <c r="B257" s="167" t="s">
        <v>190</v>
      </c>
      <c r="C257" s="165" t="s">
        <v>226</v>
      </c>
      <c r="D257" s="165" t="s">
        <v>192</v>
      </c>
      <c r="E257" s="161" t="s">
        <v>392</v>
      </c>
      <c r="F257" s="164"/>
      <c r="G257" s="161">
        <f t="shared" si="46"/>
        <v>703.2</v>
      </c>
      <c r="H257" s="161">
        <f t="shared" si="46"/>
        <v>697</v>
      </c>
      <c r="I257" s="161">
        <f t="shared" si="46"/>
        <v>725</v>
      </c>
    </row>
    <row r="258" spans="1:9" ht="47.25">
      <c r="A258" s="175" t="s">
        <v>391</v>
      </c>
      <c r="B258" s="157" t="s">
        <v>190</v>
      </c>
      <c r="C258" s="165" t="s">
        <v>226</v>
      </c>
      <c r="D258" s="165" t="s">
        <v>192</v>
      </c>
      <c r="E258" s="161" t="s">
        <v>394</v>
      </c>
      <c r="F258" s="164"/>
      <c r="G258" s="161">
        <f t="shared" si="46"/>
        <v>703.2</v>
      </c>
      <c r="H258" s="161">
        <f t="shared" si="46"/>
        <v>697</v>
      </c>
      <c r="I258" s="161">
        <f t="shared" si="46"/>
        <v>725</v>
      </c>
    </row>
    <row r="259" spans="1:9" ht="31.5">
      <c r="A259" s="158" t="s">
        <v>393</v>
      </c>
      <c r="B259" s="174" t="s">
        <v>190</v>
      </c>
      <c r="C259" s="165" t="s">
        <v>226</v>
      </c>
      <c r="D259" s="165" t="s">
        <v>192</v>
      </c>
      <c r="E259" s="161" t="s">
        <v>394</v>
      </c>
      <c r="F259" s="164">
        <v>610</v>
      </c>
      <c r="G259" s="161">
        <v>703.2</v>
      </c>
      <c r="H259" s="161">
        <v>697</v>
      </c>
      <c r="I259" s="161">
        <v>725</v>
      </c>
    </row>
    <row r="260" spans="1:9" ht="45" customHeight="1">
      <c r="A260" s="169" t="s">
        <v>395</v>
      </c>
      <c r="B260" s="161"/>
      <c r="C260" s="161"/>
      <c r="D260" s="161"/>
      <c r="E260" s="161"/>
      <c r="F260" s="164"/>
      <c r="G260" s="181">
        <f>G17+G88+G95+G105+G138+G222+G227+G243+G253</f>
        <v>39691.5</v>
      </c>
      <c r="H260" s="200">
        <f>H17+H88+H95+H105+H138+H222+H227+H244+H253</f>
        <v>26577.300000000003</v>
      </c>
      <c r="I260" s="200">
        <f>I17+I88+I95+I105+I138+I222+I227+I244+I253</f>
        <v>20058.431435624818</v>
      </c>
    </row>
    <row r="261" spans="1:9" ht="45" customHeight="1">
      <c r="A261" s="251" t="s">
        <v>522</v>
      </c>
      <c r="B261" s="161"/>
      <c r="C261" s="161"/>
      <c r="D261" s="161"/>
      <c r="E261" s="161"/>
      <c r="F261" s="161"/>
      <c r="G261" s="186">
        <v>0</v>
      </c>
      <c r="H261" s="186">
        <v>646.20000000000005</v>
      </c>
      <c r="I261" s="186">
        <v>1327.1</v>
      </c>
    </row>
    <row r="262" spans="1:9" ht="24.75" customHeight="1">
      <c r="A262" s="169" t="s">
        <v>521</v>
      </c>
      <c r="B262" s="161"/>
      <c r="C262" s="161"/>
      <c r="D262" s="161"/>
      <c r="E262" s="161"/>
      <c r="F262" s="161"/>
      <c r="G262" s="186">
        <v>39648.699999999997</v>
      </c>
      <c r="H262" s="186">
        <v>26577.3</v>
      </c>
      <c r="I262" s="186">
        <v>26545.200000000001</v>
      </c>
    </row>
    <row r="263" spans="1:9" ht="86.25" customHeight="1">
      <c r="F263" s="51"/>
      <c r="G263" s="51"/>
    </row>
    <row r="264" spans="1:9" ht="66.75" customHeight="1"/>
    <row r="265" spans="1:9" ht="58.5" customHeight="1"/>
    <row r="266" spans="1:9">
      <c r="F266" s="51"/>
      <c r="G266" s="51"/>
    </row>
  </sheetData>
  <autoFilter ref="A1:A266"/>
  <mergeCells count="19"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5"/>
  <sheetViews>
    <sheetView zoomScale="160" zoomScaleNormal="160" workbookViewId="0">
      <selection activeCell="A9" sqref="A9:G11"/>
    </sheetView>
  </sheetViews>
  <sheetFormatPr defaultColWidth="8.85546875" defaultRowHeight="15.75"/>
  <cols>
    <col min="1" max="1" width="69.85546875" style="77" customWidth="1"/>
    <col min="2" max="2" width="14.7109375" style="88" customWidth="1"/>
    <col min="3" max="3" width="7.28515625" style="88" customWidth="1"/>
    <col min="4" max="4" width="7.85546875" style="88" customWidth="1"/>
    <col min="5" max="5" width="12.85546875" style="49" customWidth="1"/>
    <col min="6" max="6" width="13.42578125" style="51" customWidth="1"/>
    <col min="7" max="7" width="11.7109375" style="51" customWidth="1"/>
    <col min="8" max="8" width="0.5703125" style="78" hidden="1" customWidth="1"/>
    <col min="9" max="9" width="0.85546875" style="78" hidden="1" customWidth="1"/>
    <col min="10" max="16384" width="8.85546875" style="78"/>
  </cols>
  <sheetData>
    <row r="1" spans="1:9">
      <c r="B1" s="48"/>
      <c r="C1" s="566" t="s">
        <v>580</v>
      </c>
      <c r="D1" s="566"/>
      <c r="E1" s="566"/>
      <c r="F1" s="566"/>
      <c r="G1" s="566"/>
      <c r="H1" s="566"/>
      <c r="I1" s="566"/>
    </row>
    <row r="2" spans="1:9">
      <c r="B2" s="48"/>
      <c r="C2" s="577"/>
      <c r="D2" s="577"/>
      <c r="E2" s="578" t="s">
        <v>666</v>
      </c>
      <c r="F2" s="578"/>
      <c r="G2" s="578"/>
      <c r="H2" s="578"/>
      <c r="I2" s="578"/>
    </row>
    <row r="3" spans="1:9">
      <c r="A3" s="318"/>
      <c r="B3" s="48"/>
      <c r="C3" s="566" t="s">
        <v>871</v>
      </c>
      <c r="D3" s="566"/>
      <c r="E3" s="566"/>
      <c r="F3" s="566"/>
      <c r="G3" s="566"/>
      <c r="H3" s="566"/>
      <c r="I3" s="566"/>
    </row>
    <row r="4" spans="1:9">
      <c r="B4" s="48"/>
      <c r="C4" s="473"/>
      <c r="D4" s="566" t="s">
        <v>585</v>
      </c>
      <c r="E4" s="590"/>
      <c r="F4" s="590"/>
      <c r="G4" s="590"/>
      <c r="H4" s="473"/>
      <c r="I4" s="473"/>
    </row>
    <row r="5" spans="1:9">
      <c r="B5" s="566" t="s">
        <v>658</v>
      </c>
      <c r="C5" s="591"/>
      <c r="D5" s="591"/>
      <c r="E5" s="591"/>
      <c r="F5" s="591"/>
      <c r="G5" s="591"/>
      <c r="H5" s="591"/>
      <c r="I5" s="591"/>
    </row>
    <row r="6" spans="1:9">
      <c r="B6" s="647"/>
      <c r="C6" s="647"/>
      <c r="D6" s="647"/>
      <c r="E6" s="647"/>
      <c r="F6" s="647"/>
      <c r="G6" s="647"/>
    </row>
    <row r="7" spans="1:9">
      <c r="B7" s="79"/>
      <c r="C7" s="648"/>
      <c r="D7" s="648"/>
      <c r="E7" s="648"/>
    </row>
    <row r="8" spans="1:9" ht="16.5">
      <c r="A8" s="649"/>
      <c r="B8" s="649"/>
      <c r="C8" s="649"/>
      <c r="D8" s="649"/>
      <c r="E8" s="649"/>
    </row>
    <row r="9" spans="1:9" ht="15.75" customHeight="1">
      <c r="A9" s="650" t="s">
        <v>874</v>
      </c>
      <c r="B9" s="650"/>
      <c r="C9" s="650"/>
      <c r="D9" s="650"/>
      <c r="E9" s="650"/>
      <c r="F9" s="650"/>
      <c r="G9" s="650"/>
    </row>
    <row r="10" spans="1:9" ht="15.75" customHeight="1">
      <c r="A10" s="650"/>
      <c r="B10" s="650"/>
      <c r="C10" s="650"/>
      <c r="D10" s="650"/>
      <c r="E10" s="650"/>
      <c r="F10" s="650"/>
      <c r="G10" s="650"/>
    </row>
    <row r="11" spans="1:9" ht="72" customHeight="1">
      <c r="A11" s="650"/>
      <c r="B11" s="650"/>
      <c r="C11" s="650"/>
      <c r="D11" s="650"/>
      <c r="E11" s="650"/>
      <c r="F11" s="650"/>
      <c r="G11" s="650"/>
    </row>
    <row r="12" spans="1:9" ht="36" customHeight="1">
      <c r="A12" s="479"/>
      <c r="B12" s="479"/>
      <c r="C12" s="479"/>
      <c r="D12" s="479"/>
      <c r="E12" s="475"/>
    </row>
    <row r="13" spans="1:9" ht="36" customHeight="1">
      <c r="A13" s="651" t="s">
        <v>181</v>
      </c>
      <c r="B13" s="642" t="s">
        <v>185</v>
      </c>
      <c r="C13" s="642" t="s">
        <v>186</v>
      </c>
      <c r="D13" s="642" t="s">
        <v>529</v>
      </c>
      <c r="E13" s="641" t="s">
        <v>187</v>
      </c>
      <c r="F13" s="641"/>
      <c r="G13" s="641"/>
    </row>
    <row r="14" spans="1:9" ht="47.25">
      <c r="A14" s="651"/>
      <c r="B14" s="642"/>
      <c r="C14" s="642"/>
      <c r="D14" s="642"/>
      <c r="E14" s="52" t="s">
        <v>187</v>
      </c>
      <c r="F14" s="52" t="s">
        <v>657</v>
      </c>
      <c r="G14" s="52" t="s">
        <v>652</v>
      </c>
    </row>
    <row r="15" spans="1:9">
      <c r="A15" s="80">
        <v>1</v>
      </c>
      <c r="B15" s="80">
        <v>2</v>
      </c>
      <c r="C15" s="80">
        <v>3</v>
      </c>
      <c r="D15" s="80">
        <v>4</v>
      </c>
      <c r="E15" s="80">
        <v>5</v>
      </c>
      <c r="F15" s="80">
        <v>6</v>
      </c>
      <c r="G15" s="80">
        <v>7</v>
      </c>
    </row>
    <row r="16" spans="1:9">
      <c r="A16" s="81" t="s">
        <v>188</v>
      </c>
      <c r="B16" s="477"/>
      <c r="C16" s="477"/>
      <c r="D16" s="477"/>
      <c r="E16" s="53">
        <f>E17+E23+E33+E39+E48+E54+E60+E64+E74+E96+E106+E112+E130+E136+E159</f>
        <v>41229.199999999997</v>
      </c>
      <c r="F16" s="53">
        <f>F17+F23+F33+F39+F48+F54+F60+F64+F74+F96+F106+F112+F130+F136+F159</f>
        <v>38678</v>
      </c>
      <c r="G16" s="53">
        <v>41229.199999999997</v>
      </c>
    </row>
    <row r="17" spans="1:7" ht="78.75">
      <c r="A17" s="61" t="s">
        <v>781</v>
      </c>
      <c r="B17" s="300" t="s">
        <v>592</v>
      </c>
      <c r="C17" s="466"/>
      <c r="D17" s="466"/>
      <c r="E17" s="520">
        <f>'[2]приложение 4'!G176</f>
        <v>3000</v>
      </c>
      <c r="F17" s="520">
        <v>3000</v>
      </c>
      <c r="G17" s="520">
        <f>F17/E17*100</f>
        <v>100</v>
      </c>
    </row>
    <row r="18" spans="1:7" ht="18.75">
      <c r="A18" s="311" t="s">
        <v>780</v>
      </c>
      <c r="B18" s="302" t="s">
        <v>714</v>
      </c>
      <c r="C18" s="416"/>
      <c r="D18" s="416"/>
      <c r="E18" s="272">
        <v>3000</v>
      </c>
      <c r="F18" s="272">
        <f t="shared" ref="F18:F21" si="0">F19</f>
        <v>3000</v>
      </c>
      <c r="G18" s="514">
        <f t="shared" ref="G18:G81" si="1">F18/E18*100</f>
        <v>100</v>
      </c>
    </row>
    <row r="19" spans="1:7" ht="78.75">
      <c r="A19" s="408" t="s">
        <v>782</v>
      </c>
      <c r="B19" s="505" t="s">
        <v>716</v>
      </c>
      <c r="C19" s="521"/>
      <c r="D19" s="521"/>
      <c r="E19" s="272">
        <f>E20</f>
        <v>3000</v>
      </c>
      <c r="F19" s="272">
        <f t="shared" si="0"/>
        <v>3000</v>
      </c>
      <c r="G19" s="514">
        <f t="shared" si="1"/>
        <v>100</v>
      </c>
    </row>
    <row r="20" spans="1:7" ht="31.5">
      <c r="A20" s="522" t="s">
        <v>783</v>
      </c>
      <c r="B20" s="505" t="s">
        <v>718</v>
      </c>
      <c r="C20" s="521"/>
      <c r="D20" s="521"/>
      <c r="E20" s="272">
        <f>E21</f>
        <v>3000</v>
      </c>
      <c r="F20" s="272">
        <f t="shared" si="0"/>
        <v>3000</v>
      </c>
      <c r="G20" s="514">
        <f t="shared" si="1"/>
        <v>100</v>
      </c>
    </row>
    <row r="21" spans="1:7" ht="31.5">
      <c r="A21" s="522" t="s">
        <v>201</v>
      </c>
      <c r="B21" s="302" t="s">
        <v>718</v>
      </c>
      <c r="C21" s="416"/>
      <c r="D21" s="416"/>
      <c r="E21" s="272">
        <v>3000</v>
      </c>
      <c r="F21" s="272">
        <f t="shared" si="0"/>
        <v>3000</v>
      </c>
      <c r="G21" s="514">
        <f t="shared" si="1"/>
        <v>100</v>
      </c>
    </row>
    <row r="22" spans="1:7" ht="18.75">
      <c r="A22" s="523" t="s">
        <v>161</v>
      </c>
      <c r="B22" s="524" t="s">
        <v>718</v>
      </c>
      <c r="C22" s="525" t="s">
        <v>214</v>
      </c>
      <c r="D22" s="525" t="s">
        <v>7</v>
      </c>
      <c r="E22" s="272">
        <v>3000</v>
      </c>
      <c r="F22" s="272">
        <v>3000</v>
      </c>
      <c r="G22" s="514">
        <f t="shared" si="1"/>
        <v>100</v>
      </c>
    </row>
    <row r="23" spans="1:7" ht="94.5">
      <c r="A23" s="82" t="s">
        <v>784</v>
      </c>
      <c r="B23" s="466" t="s">
        <v>255</v>
      </c>
      <c r="C23" s="466"/>
      <c r="D23" s="466"/>
      <c r="E23" s="271">
        <f>E28+E29</f>
        <v>306.5</v>
      </c>
      <c r="F23" s="271">
        <f>F28+F29</f>
        <v>198.6</v>
      </c>
      <c r="G23" s="520">
        <f t="shared" si="1"/>
        <v>64.796084828711258</v>
      </c>
    </row>
    <row r="24" spans="1:7" ht="30.75" customHeight="1">
      <c r="A24" s="505" t="str">
        <f>$A$18</f>
        <v xml:space="preserve">Комплексы процессных мероприятий </v>
      </c>
      <c r="B24" s="416" t="s">
        <v>706</v>
      </c>
      <c r="C24" s="416"/>
      <c r="D24" s="416"/>
      <c r="E24" s="371">
        <f>E25</f>
        <v>105</v>
      </c>
      <c r="F24" s="371">
        <f t="shared" ref="F24:F27" si="2">F25</f>
        <v>62</v>
      </c>
      <c r="G24" s="514">
        <f t="shared" si="1"/>
        <v>59.047619047619051</v>
      </c>
    </row>
    <row r="25" spans="1:7" ht="104.25" customHeight="1">
      <c r="A25" s="70" t="s">
        <v>785</v>
      </c>
      <c r="B25" s="416" t="s">
        <v>673</v>
      </c>
      <c r="C25" s="416"/>
      <c r="D25" s="416"/>
      <c r="E25" s="371">
        <f>E26</f>
        <v>105</v>
      </c>
      <c r="F25" s="371">
        <f t="shared" si="2"/>
        <v>62</v>
      </c>
      <c r="G25" s="514">
        <f t="shared" si="1"/>
        <v>59.047619047619051</v>
      </c>
    </row>
    <row r="26" spans="1:7" ht="36" customHeight="1">
      <c r="A26" s="70" t="s">
        <v>786</v>
      </c>
      <c r="B26" s="416" t="s">
        <v>676</v>
      </c>
      <c r="C26" s="416"/>
      <c r="D26" s="416"/>
      <c r="E26" s="371">
        <f>E27</f>
        <v>105</v>
      </c>
      <c r="F26" s="371">
        <f t="shared" si="2"/>
        <v>62</v>
      </c>
      <c r="G26" s="514">
        <f t="shared" si="1"/>
        <v>59.047619047619051</v>
      </c>
    </row>
    <row r="27" spans="1:7" ht="31.5">
      <c r="A27" s="71" t="s">
        <v>201</v>
      </c>
      <c r="B27" s="416" t="s">
        <v>676</v>
      </c>
      <c r="C27" s="521"/>
      <c r="D27" s="416"/>
      <c r="E27" s="371">
        <f>E28</f>
        <v>105</v>
      </c>
      <c r="F27" s="371">
        <f t="shared" si="2"/>
        <v>62</v>
      </c>
      <c r="G27" s="514">
        <f t="shared" si="1"/>
        <v>59.047619047619051</v>
      </c>
    </row>
    <row r="28" spans="1:7" ht="18.75">
      <c r="A28" s="71" t="s">
        <v>147</v>
      </c>
      <c r="B28" s="416" t="s">
        <v>676</v>
      </c>
      <c r="C28" s="416" t="s">
        <v>214</v>
      </c>
      <c r="D28" s="416" t="s">
        <v>532</v>
      </c>
      <c r="E28" s="371">
        <f>'[2]приложение 4'!G74</f>
        <v>105</v>
      </c>
      <c r="F28" s="371">
        <v>62</v>
      </c>
      <c r="G28" s="514">
        <f t="shared" si="1"/>
        <v>59.047619047619051</v>
      </c>
    </row>
    <row r="29" spans="1:7" ht="47.25">
      <c r="A29" s="283" t="s">
        <v>787</v>
      </c>
      <c r="B29" s="521" t="s">
        <v>788</v>
      </c>
      <c r="C29" s="416"/>
      <c r="D29" s="416"/>
      <c r="E29" s="371">
        <f>E30</f>
        <v>201.5</v>
      </c>
      <c r="F29" s="371">
        <f t="shared" ref="F29:F31" si="3">F30</f>
        <v>136.6</v>
      </c>
      <c r="G29" s="514">
        <f t="shared" si="1"/>
        <v>67.791563275434243</v>
      </c>
    </row>
    <row r="30" spans="1:7" ht="47.25">
      <c r="A30" s="70" t="s">
        <v>789</v>
      </c>
      <c r="B30" s="521" t="s">
        <v>790</v>
      </c>
      <c r="C30" s="416"/>
      <c r="D30" s="416"/>
      <c r="E30" s="371">
        <f>E31</f>
        <v>201.5</v>
      </c>
      <c r="F30" s="371">
        <f t="shared" si="3"/>
        <v>136.6</v>
      </c>
      <c r="G30" s="514">
        <f t="shared" si="1"/>
        <v>67.791563275434243</v>
      </c>
    </row>
    <row r="31" spans="1:7" ht="31.5">
      <c r="A31" s="71" t="s">
        <v>201</v>
      </c>
      <c r="B31" s="521" t="s">
        <v>790</v>
      </c>
      <c r="C31" s="416"/>
      <c r="D31" s="416"/>
      <c r="E31" s="371">
        <f>E32</f>
        <v>201.5</v>
      </c>
      <c r="F31" s="371">
        <f t="shared" si="3"/>
        <v>136.6</v>
      </c>
      <c r="G31" s="514">
        <f t="shared" si="1"/>
        <v>67.791563275434243</v>
      </c>
    </row>
    <row r="32" spans="1:7" ht="18.75">
      <c r="A32" s="71" t="s">
        <v>157</v>
      </c>
      <c r="B32" s="521" t="s">
        <v>790</v>
      </c>
      <c r="C32" s="416" t="s">
        <v>214</v>
      </c>
      <c r="D32" s="416" t="s">
        <v>533</v>
      </c>
      <c r="E32" s="371">
        <v>201.5</v>
      </c>
      <c r="F32" s="371">
        <v>136.6</v>
      </c>
      <c r="G32" s="514">
        <f t="shared" si="1"/>
        <v>67.791563275434243</v>
      </c>
    </row>
    <row r="33" spans="1:7" ht="63">
      <c r="A33" s="82" t="s">
        <v>791</v>
      </c>
      <c r="B33" s="466" t="s">
        <v>528</v>
      </c>
      <c r="C33" s="466"/>
      <c r="D33" s="466"/>
      <c r="E33" s="526">
        <f>'[2]приложение 4'!G75</f>
        <v>30</v>
      </c>
      <c r="F33" s="526">
        <v>0</v>
      </c>
      <c r="G33" s="520">
        <f t="shared" si="1"/>
        <v>0</v>
      </c>
    </row>
    <row r="34" spans="1:7" ht="18.75">
      <c r="A34" s="527" t="s">
        <v>780</v>
      </c>
      <c r="B34" s="416" t="s">
        <v>792</v>
      </c>
      <c r="C34" s="416"/>
      <c r="D34" s="416"/>
      <c r="E34" s="528">
        <v>30</v>
      </c>
      <c r="F34" s="371">
        <v>0</v>
      </c>
      <c r="G34" s="514">
        <v>0</v>
      </c>
    </row>
    <row r="35" spans="1:7" ht="63">
      <c r="A35" s="70" t="s">
        <v>793</v>
      </c>
      <c r="B35" s="521" t="s">
        <v>678</v>
      </c>
      <c r="C35" s="416"/>
      <c r="D35" s="416"/>
      <c r="E35" s="371">
        <f>E36</f>
        <v>30</v>
      </c>
      <c r="F35" s="371">
        <f t="shared" ref="F35:F37" si="4">F36</f>
        <v>0</v>
      </c>
      <c r="G35" s="514">
        <f t="shared" si="1"/>
        <v>0</v>
      </c>
    </row>
    <row r="36" spans="1:7" ht="31.5">
      <c r="A36" s="467" t="s">
        <v>794</v>
      </c>
      <c r="B36" s="521" t="s">
        <v>679</v>
      </c>
      <c r="C36" s="416"/>
      <c r="D36" s="416"/>
      <c r="E36" s="371">
        <f>E37</f>
        <v>30</v>
      </c>
      <c r="F36" s="371">
        <f t="shared" si="4"/>
        <v>0</v>
      </c>
      <c r="G36" s="514">
        <f t="shared" si="1"/>
        <v>0</v>
      </c>
    </row>
    <row r="37" spans="1:7" ht="31.5">
      <c r="A37" s="70" t="s">
        <v>201</v>
      </c>
      <c r="B37" s="521" t="s">
        <v>679</v>
      </c>
      <c r="C37" s="521"/>
      <c r="D37" s="416"/>
      <c r="E37" s="371">
        <f>E38</f>
        <v>30</v>
      </c>
      <c r="F37" s="371">
        <f t="shared" si="4"/>
        <v>0</v>
      </c>
      <c r="G37" s="514">
        <f t="shared" si="1"/>
        <v>0</v>
      </c>
    </row>
    <row r="38" spans="1:7" ht="18.75">
      <c r="A38" s="71" t="s">
        <v>147</v>
      </c>
      <c r="B38" s="521" t="s">
        <v>261</v>
      </c>
      <c r="C38" s="416" t="s">
        <v>214</v>
      </c>
      <c r="D38" s="416" t="s">
        <v>532</v>
      </c>
      <c r="E38" s="371">
        <f>'[2]приложение 4'!G79</f>
        <v>30</v>
      </c>
      <c r="F38" s="371">
        <v>0</v>
      </c>
      <c r="G38" s="514">
        <f t="shared" si="1"/>
        <v>0</v>
      </c>
    </row>
    <row r="39" spans="1:7" ht="63">
      <c r="A39" s="82" t="s">
        <v>795</v>
      </c>
      <c r="B39" s="466" t="s">
        <v>242</v>
      </c>
      <c r="C39" s="466"/>
      <c r="D39" s="466"/>
      <c r="E39" s="526">
        <f>E44+E45</f>
        <v>233.7</v>
      </c>
      <c r="F39" s="526">
        <f>F44+F45</f>
        <v>233.7</v>
      </c>
      <c r="G39" s="520">
        <f t="shared" si="1"/>
        <v>100</v>
      </c>
    </row>
    <row r="40" spans="1:7" ht="18.75">
      <c r="A40" s="505" t="s">
        <v>780</v>
      </c>
      <c r="B40" s="416" t="s">
        <v>690</v>
      </c>
      <c r="C40" s="416"/>
      <c r="D40" s="416"/>
      <c r="E40" s="371">
        <f>E41</f>
        <v>213.7</v>
      </c>
      <c r="F40" s="371">
        <f t="shared" ref="F40:F42" si="5">F41</f>
        <v>213.7</v>
      </c>
      <c r="G40" s="514">
        <f t="shared" si="1"/>
        <v>100</v>
      </c>
    </row>
    <row r="41" spans="1:7" ht="31.5">
      <c r="A41" s="402" t="s">
        <v>796</v>
      </c>
      <c r="B41" s="416" t="s">
        <v>692</v>
      </c>
      <c r="C41" s="416"/>
      <c r="D41" s="416"/>
      <c r="E41" s="371">
        <f>E42</f>
        <v>213.7</v>
      </c>
      <c r="F41" s="371">
        <f t="shared" si="5"/>
        <v>213.7</v>
      </c>
      <c r="G41" s="514">
        <f t="shared" si="1"/>
        <v>100</v>
      </c>
    </row>
    <row r="42" spans="1:7" ht="31.5">
      <c r="A42" s="402" t="s">
        <v>797</v>
      </c>
      <c r="B42" s="416" t="s">
        <v>693</v>
      </c>
      <c r="C42" s="416"/>
      <c r="D42" s="416"/>
      <c r="E42" s="371">
        <f>E43</f>
        <v>213.7</v>
      </c>
      <c r="F42" s="371">
        <f t="shared" si="5"/>
        <v>213.7</v>
      </c>
      <c r="G42" s="514">
        <f t="shared" si="1"/>
        <v>100</v>
      </c>
    </row>
    <row r="43" spans="1:7" ht="31.5">
      <c r="A43" s="71" t="s">
        <v>201</v>
      </c>
      <c r="B43" s="416" t="s">
        <v>693</v>
      </c>
      <c r="C43" s="416"/>
      <c r="D43" s="416"/>
      <c r="E43" s="371">
        <f>E44</f>
        <v>213.7</v>
      </c>
      <c r="F43" s="371">
        <f>F44</f>
        <v>213.7</v>
      </c>
      <c r="G43" s="514">
        <f t="shared" si="1"/>
        <v>100</v>
      </c>
    </row>
    <row r="44" spans="1:7" ht="18.75">
      <c r="A44" s="71" t="s">
        <v>153</v>
      </c>
      <c r="B44" s="416" t="s">
        <v>693</v>
      </c>
      <c r="C44" s="416" t="s">
        <v>214</v>
      </c>
      <c r="D44" s="416" t="s">
        <v>537</v>
      </c>
      <c r="E44" s="371">
        <v>213.7</v>
      </c>
      <c r="F44" s="371">
        <v>213.7</v>
      </c>
      <c r="G44" s="514">
        <f t="shared" si="1"/>
        <v>100</v>
      </c>
    </row>
    <row r="45" spans="1:7" ht="47.25">
      <c r="A45" s="283" t="s">
        <v>628</v>
      </c>
      <c r="B45" s="282" t="s">
        <v>694</v>
      </c>
      <c r="C45" s="416"/>
      <c r="D45" s="416"/>
      <c r="E45" s="371">
        <f>E46</f>
        <v>20</v>
      </c>
      <c r="F45" s="371">
        <f t="shared" ref="F45:F46" si="6">F46</f>
        <v>20</v>
      </c>
      <c r="G45" s="514">
        <f t="shared" si="1"/>
        <v>100</v>
      </c>
    </row>
    <row r="46" spans="1:7" ht="31.5">
      <c r="A46" s="71" t="s">
        <v>201</v>
      </c>
      <c r="B46" s="282" t="s">
        <v>694</v>
      </c>
      <c r="C46" s="416"/>
      <c r="D46" s="416"/>
      <c r="E46" s="371">
        <f>E47</f>
        <v>20</v>
      </c>
      <c r="F46" s="371">
        <f t="shared" si="6"/>
        <v>20</v>
      </c>
      <c r="G46" s="514">
        <f t="shared" si="1"/>
        <v>100</v>
      </c>
    </row>
    <row r="47" spans="1:7" ht="31.5">
      <c r="A47" s="71" t="s">
        <v>536</v>
      </c>
      <c r="B47" s="323" t="s">
        <v>694</v>
      </c>
      <c r="C47" s="416" t="s">
        <v>214</v>
      </c>
      <c r="D47" s="416" t="s">
        <v>537</v>
      </c>
      <c r="E47" s="371">
        <v>20</v>
      </c>
      <c r="F47" s="371">
        <v>20</v>
      </c>
      <c r="G47" s="514">
        <f t="shared" si="1"/>
        <v>100</v>
      </c>
    </row>
    <row r="48" spans="1:7" ht="78.75">
      <c r="A48" s="72" t="s">
        <v>0</v>
      </c>
      <c r="B48" s="466" t="s">
        <v>1</v>
      </c>
      <c r="C48" s="466"/>
      <c r="D48" s="466"/>
      <c r="E48" s="526">
        <f>'[2]приложение 4'!G117</f>
        <v>3638.2</v>
      </c>
      <c r="F48" s="526">
        <f>F49</f>
        <v>3584</v>
      </c>
      <c r="G48" s="514">
        <f t="shared" si="1"/>
        <v>98.510252322577102</v>
      </c>
    </row>
    <row r="49" spans="1:7" ht="18.75">
      <c r="A49" s="499" t="s">
        <v>695</v>
      </c>
      <c r="B49" s="416" t="s">
        <v>468</v>
      </c>
      <c r="C49" s="416"/>
      <c r="D49" s="416"/>
      <c r="E49" s="371">
        <f>E50</f>
        <v>3638.2</v>
      </c>
      <c r="F49" s="371">
        <f t="shared" ref="F49:F52" si="7">F50</f>
        <v>3584</v>
      </c>
      <c r="G49" s="514">
        <f t="shared" si="1"/>
        <v>98.510252322577102</v>
      </c>
    </row>
    <row r="50" spans="1:7" ht="47.25">
      <c r="A50" s="283" t="s">
        <v>696</v>
      </c>
      <c r="B50" s="416" t="s">
        <v>469</v>
      </c>
      <c r="C50" s="416"/>
      <c r="D50" s="416"/>
      <c r="E50" s="371">
        <f>E51</f>
        <v>3638.2</v>
      </c>
      <c r="F50" s="371">
        <f t="shared" si="7"/>
        <v>3584</v>
      </c>
      <c r="G50" s="514">
        <f t="shared" si="1"/>
        <v>98.510252322577102</v>
      </c>
    </row>
    <row r="51" spans="1:7" ht="31.5">
      <c r="A51" s="283" t="s">
        <v>286</v>
      </c>
      <c r="B51" s="416" t="s">
        <v>697</v>
      </c>
      <c r="C51" s="416"/>
      <c r="D51" s="416"/>
      <c r="E51" s="371">
        <f>E52</f>
        <v>3638.2</v>
      </c>
      <c r="F51" s="371">
        <f t="shared" si="7"/>
        <v>3584</v>
      </c>
      <c r="G51" s="514">
        <f t="shared" si="1"/>
        <v>98.510252322577102</v>
      </c>
    </row>
    <row r="52" spans="1:7" ht="31.5">
      <c r="A52" s="71" t="s">
        <v>201</v>
      </c>
      <c r="B52" s="416" t="s">
        <v>697</v>
      </c>
      <c r="C52" s="416"/>
      <c r="D52" s="416"/>
      <c r="E52" s="371">
        <f>E53</f>
        <v>3638.2</v>
      </c>
      <c r="F52" s="371">
        <f t="shared" si="7"/>
        <v>3584</v>
      </c>
      <c r="G52" s="514">
        <f t="shared" si="1"/>
        <v>98.510252322577102</v>
      </c>
    </row>
    <row r="53" spans="1:7" ht="18.75">
      <c r="A53" s="71" t="s">
        <v>279</v>
      </c>
      <c r="B53" s="416" t="s">
        <v>697</v>
      </c>
      <c r="C53" s="416" t="s">
        <v>214</v>
      </c>
      <c r="D53" s="416" t="s">
        <v>2</v>
      </c>
      <c r="E53" s="371">
        <v>3638.2</v>
      </c>
      <c r="F53" s="371">
        <v>3584</v>
      </c>
      <c r="G53" s="514">
        <f t="shared" si="1"/>
        <v>98.510252322577102</v>
      </c>
    </row>
    <row r="54" spans="1:7" ht="18.75">
      <c r="A54" s="72" t="s">
        <v>798</v>
      </c>
      <c r="B54" s="466" t="s">
        <v>323</v>
      </c>
      <c r="C54" s="466"/>
      <c r="D54" s="466"/>
      <c r="E54" s="468">
        <f>E55</f>
        <v>155</v>
      </c>
      <c r="F54" s="468">
        <f>F55</f>
        <v>140</v>
      </c>
      <c r="G54" s="514">
        <f t="shared" si="1"/>
        <v>90.322580645161281</v>
      </c>
    </row>
    <row r="55" spans="1:7" ht="18.75">
      <c r="A55" s="499" t="s">
        <v>695</v>
      </c>
      <c r="B55" s="416" t="s">
        <v>564</v>
      </c>
      <c r="C55" s="416"/>
      <c r="D55" s="416"/>
      <c r="E55" s="529">
        <f>E56</f>
        <v>155</v>
      </c>
      <c r="F55" s="529">
        <f t="shared" ref="F55:F58" si="8">F56</f>
        <v>140</v>
      </c>
      <c r="G55" s="514">
        <f t="shared" si="1"/>
        <v>90.322580645161281</v>
      </c>
    </row>
    <row r="56" spans="1:7" ht="94.5">
      <c r="A56" s="70" t="s">
        <v>720</v>
      </c>
      <c r="B56" s="416" t="s">
        <v>721</v>
      </c>
      <c r="C56" s="416"/>
      <c r="D56" s="416"/>
      <c r="E56" s="529">
        <f>E57</f>
        <v>155</v>
      </c>
      <c r="F56" s="529">
        <f t="shared" si="8"/>
        <v>140</v>
      </c>
      <c r="G56" s="514">
        <f t="shared" si="1"/>
        <v>90.322580645161281</v>
      </c>
    </row>
    <row r="57" spans="1:7" ht="18.75">
      <c r="A57" s="502" t="s">
        <v>722</v>
      </c>
      <c r="B57" s="525" t="s">
        <v>723</v>
      </c>
      <c r="C57" s="416"/>
      <c r="D57" s="416"/>
      <c r="E57" s="529">
        <f>E58</f>
        <v>155</v>
      </c>
      <c r="F57" s="529">
        <f t="shared" si="8"/>
        <v>140</v>
      </c>
      <c r="G57" s="514">
        <f t="shared" si="1"/>
        <v>90.322580645161281</v>
      </c>
    </row>
    <row r="58" spans="1:7" ht="31.5">
      <c r="A58" s="70" t="s">
        <v>201</v>
      </c>
      <c r="B58" s="416" t="s">
        <v>723</v>
      </c>
      <c r="C58" s="416"/>
      <c r="D58" s="416"/>
      <c r="E58" s="371">
        <f>E59</f>
        <v>155</v>
      </c>
      <c r="F58" s="529">
        <f t="shared" si="8"/>
        <v>140</v>
      </c>
      <c r="G58" s="514">
        <f t="shared" si="1"/>
        <v>90.322580645161281</v>
      </c>
    </row>
    <row r="59" spans="1:7" ht="18.75">
      <c r="A59" s="84" t="s">
        <v>161</v>
      </c>
      <c r="B59" s="416" t="s">
        <v>723</v>
      </c>
      <c r="C59" s="416" t="s">
        <v>214</v>
      </c>
      <c r="D59" s="416" t="s">
        <v>7</v>
      </c>
      <c r="E59" s="371">
        <v>155</v>
      </c>
      <c r="F59" s="529">
        <v>140</v>
      </c>
      <c r="G59" s="514">
        <f t="shared" si="1"/>
        <v>90.322580645161281</v>
      </c>
    </row>
    <row r="60" spans="1:7" ht="47.25">
      <c r="A60" s="82" t="s">
        <v>724</v>
      </c>
      <c r="B60" s="302" t="s">
        <v>725</v>
      </c>
      <c r="C60" s="477"/>
      <c r="D60" s="477"/>
      <c r="E60" s="53">
        <v>1039</v>
      </c>
      <c r="F60" s="53">
        <f>F61</f>
        <v>1038.3</v>
      </c>
      <c r="G60" s="514">
        <f t="shared" si="1"/>
        <v>99.932627526467755</v>
      </c>
    </row>
    <row r="61" spans="1:7" ht="31.5">
      <c r="A61" s="70" t="s">
        <v>726</v>
      </c>
      <c r="B61" s="62" t="s">
        <v>727</v>
      </c>
      <c r="C61" s="69"/>
      <c r="D61" s="69"/>
      <c r="E61" s="58">
        <v>1039</v>
      </c>
      <c r="F61" s="55">
        <f>F62</f>
        <v>1038.3</v>
      </c>
      <c r="G61" s="514">
        <f t="shared" si="1"/>
        <v>99.932627526467755</v>
      </c>
    </row>
    <row r="62" spans="1:7" ht="31.5">
      <c r="A62" s="70" t="s">
        <v>201</v>
      </c>
      <c r="B62" s="62" t="s">
        <v>727</v>
      </c>
      <c r="C62" s="69"/>
      <c r="D62" s="69"/>
      <c r="E62" s="58">
        <v>1039</v>
      </c>
      <c r="F62" s="55">
        <f>F63</f>
        <v>1038.3</v>
      </c>
      <c r="G62" s="514">
        <f t="shared" si="1"/>
        <v>99.932627526467755</v>
      </c>
    </row>
    <row r="63" spans="1:7" ht="18.75">
      <c r="A63" s="84" t="s">
        <v>161</v>
      </c>
      <c r="B63" s="69" t="str">
        <f>$B$62</f>
        <v>15 4 01 S0160</v>
      </c>
      <c r="C63" s="69" t="s">
        <v>214</v>
      </c>
      <c r="D63" s="69" t="s">
        <v>7</v>
      </c>
      <c r="E63" s="58">
        <v>1039</v>
      </c>
      <c r="F63" s="55">
        <v>1038.3</v>
      </c>
      <c r="G63" s="514">
        <f t="shared" si="1"/>
        <v>99.932627526467755</v>
      </c>
    </row>
    <row r="64" spans="1:7" ht="47.25">
      <c r="A64" s="82" t="s">
        <v>799</v>
      </c>
      <c r="B64" s="466" t="s">
        <v>339</v>
      </c>
      <c r="C64" s="474"/>
      <c r="D64" s="466"/>
      <c r="E64" s="526">
        <f>E65+E70</f>
        <v>1820.3</v>
      </c>
      <c r="F64" s="526">
        <f>F65+F70</f>
        <v>1658.9</v>
      </c>
      <c r="G64" s="514">
        <f t="shared" si="1"/>
        <v>91.133329670933378</v>
      </c>
    </row>
    <row r="65" spans="1:7" ht="18.75">
      <c r="A65" s="311" t="e">
        <f>#REF!</f>
        <v>#REF!</v>
      </c>
      <c r="B65" s="416" t="s">
        <v>732</v>
      </c>
      <c r="C65" s="415"/>
      <c r="D65" s="416"/>
      <c r="E65" s="371">
        <f t="shared" ref="E65:F68" si="9">E66</f>
        <v>1216</v>
      </c>
      <c r="F65" s="371">
        <f t="shared" si="9"/>
        <v>1069.7</v>
      </c>
      <c r="G65" s="514">
        <f t="shared" si="1"/>
        <v>87.96875</v>
      </c>
    </row>
    <row r="66" spans="1:7" ht="31.5">
      <c r="A66" s="70" t="s">
        <v>800</v>
      </c>
      <c r="B66" s="416" t="s">
        <v>733</v>
      </c>
      <c r="C66" s="415"/>
      <c r="D66" s="416"/>
      <c r="E66" s="371">
        <f t="shared" si="9"/>
        <v>1216</v>
      </c>
      <c r="F66" s="371">
        <f t="shared" si="9"/>
        <v>1069.7</v>
      </c>
      <c r="G66" s="514">
        <f t="shared" si="1"/>
        <v>87.96875</v>
      </c>
    </row>
    <row r="67" spans="1:7" ht="18.75">
      <c r="A67" s="70" t="s">
        <v>801</v>
      </c>
      <c r="B67" s="416" t="s">
        <v>734</v>
      </c>
      <c r="C67" s="415"/>
      <c r="D67" s="416"/>
      <c r="E67" s="371">
        <f t="shared" si="9"/>
        <v>1216</v>
      </c>
      <c r="F67" s="371">
        <f t="shared" si="9"/>
        <v>1069.7</v>
      </c>
      <c r="G67" s="514">
        <f t="shared" si="1"/>
        <v>87.96875</v>
      </c>
    </row>
    <row r="68" spans="1:7" ht="31.5">
      <c r="A68" s="70" t="s">
        <v>201</v>
      </c>
      <c r="B68" s="416" t="s">
        <v>734</v>
      </c>
      <c r="C68" s="415"/>
      <c r="D68" s="416"/>
      <c r="E68" s="371">
        <f t="shared" si="9"/>
        <v>1216</v>
      </c>
      <c r="F68" s="371">
        <f t="shared" si="9"/>
        <v>1069.7</v>
      </c>
      <c r="G68" s="514">
        <f t="shared" si="1"/>
        <v>87.96875</v>
      </c>
    </row>
    <row r="69" spans="1:7" ht="18.75">
      <c r="A69" s="84" t="s">
        <v>162</v>
      </c>
      <c r="B69" s="416" t="s">
        <v>734</v>
      </c>
      <c r="C69" s="415">
        <v>240</v>
      </c>
      <c r="D69" s="416" t="s">
        <v>14</v>
      </c>
      <c r="E69" s="272">
        <v>1216</v>
      </c>
      <c r="F69" s="272">
        <v>1069.7</v>
      </c>
      <c r="G69" s="514">
        <f t="shared" si="1"/>
        <v>87.96875</v>
      </c>
    </row>
    <row r="70" spans="1:7" ht="47.25">
      <c r="A70" s="73" t="s">
        <v>735</v>
      </c>
      <c r="B70" s="415" t="s">
        <v>736</v>
      </c>
      <c r="C70" s="530"/>
      <c r="D70" s="416"/>
      <c r="E70" s="371">
        <v>604.29999999999995</v>
      </c>
      <c r="F70" s="371">
        <f>F71</f>
        <v>589.20000000000005</v>
      </c>
      <c r="G70" s="514">
        <f t="shared" si="1"/>
        <v>97.501241105411225</v>
      </c>
    </row>
    <row r="71" spans="1:7" ht="31.5">
      <c r="A71" s="70" t="s">
        <v>737</v>
      </c>
      <c r="B71" s="415" t="s">
        <v>738</v>
      </c>
      <c r="C71" s="415"/>
      <c r="D71" s="416"/>
      <c r="E71" s="371">
        <v>604.29999999999995</v>
      </c>
      <c r="F71" s="371">
        <f>F72</f>
        <v>589.20000000000005</v>
      </c>
      <c r="G71" s="514">
        <f t="shared" si="1"/>
        <v>97.501241105411225</v>
      </c>
    </row>
    <row r="72" spans="1:7" ht="66" customHeight="1">
      <c r="A72" s="70" t="s">
        <v>201</v>
      </c>
      <c r="B72" s="415" t="s">
        <v>802</v>
      </c>
      <c r="C72" s="415"/>
      <c r="D72" s="416"/>
      <c r="E72" s="371">
        <v>604.29999999999995</v>
      </c>
      <c r="F72" s="371">
        <f>F73</f>
        <v>589.20000000000005</v>
      </c>
      <c r="G72" s="514">
        <f t="shared" si="1"/>
        <v>97.501241105411225</v>
      </c>
    </row>
    <row r="73" spans="1:7" ht="18.75">
      <c r="A73" s="84" t="s">
        <v>162</v>
      </c>
      <c r="B73" s="415" t="s">
        <v>738</v>
      </c>
      <c r="C73" s="415">
        <v>240</v>
      </c>
      <c r="D73" s="416" t="s">
        <v>14</v>
      </c>
      <c r="E73" s="371">
        <v>604.29999999999995</v>
      </c>
      <c r="F73" s="371">
        <v>589.20000000000005</v>
      </c>
      <c r="G73" s="514">
        <f t="shared" si="1"/>
        <v>97.501241105411225</v>
      </c>
    </row>
    <row r="74" spans="1:7" ht="47.25">
      <c r="A74" s="82" t="s">
        <v>803</v>
      </c>
      <c r="B74" s="474" t="s">
        <v>361</v>
      </c>
      <c r="C74" s="474"/>
      <c r="D74" s="466"/>
      <c r="E74" s="526">
        <f>E75+E92+E83+E87</f>
        <v>7348.7000000000007</v>
      </c>
      <c r="F74" s="526">
        <f>F75+F92+F83+F87</f>
        <v>7165.9</v>
      </c>
      <c r="G74" s="514">
        <f t="shared" si="1"/>
        <v>97.512485201464187</v>
      </c>
    </row>
    <row r="75" spans="1:7" ht="18.75">
      <c r="A75" s="311" t="s">
        <v>780</v>
      </c>
      <c r="B75" s="415" t="s">
        <v>754</v>
      </c>
      <c r="C75" s="415"/>
      <c r="D75" s="416"/>
      <c r="E75" s="371">
        <f>E79+E91</f>
        <v>4558.7</v>
      </c>
      <c r="F75" s="371">
        <f>F79+F91</f>
        <v>4558.7</v>
      </c>
      <c r="G75" s="514">
        <f t="shared" si="1"/>
        <v>100</v>
      </c>
    </row>
    <row r="76" spans="1:7" ht="47.25">
      <c r="A76" s="531" t="s">
        <v>804</v>
      </c>
      <c r="B76" s="415" t="s">
        <v>756</v>
      </c>
      <c r="C76" s="415"/>
      <c r="D76" s="416"/>
      <c r="E76" s="371">
        <f t="shared" ref="E76:F78" si="10">E77</f>
        <v>3812.7</v>
      </c>
      <c r="F76" s="371">
        <f t="shared" si="10"/>
        <v>3812.7</v>
      </c>
      <c r="G76" s="514">
        <f t="shared" si="1"/>
        <v>100</v>
      </c>
    </row>
    <row r="77" spans="1:7" ht="31.5">
      <c r="A77" s="70" t="s">
        <v>805</v>
      </c>
      <c r="B77" s="415" t="s">
        <v>757</v>
      </c>
      <c r="C77" s="415"/>
      <c r="D77" s="416"/>
      <c r="E77" s="371">
        <f t="shared" si="10"/>
        <v>3812.7</v>
      </c>
      <c r="F77" s="371">
        <f t="shared" si="10"/>
        <v>3812.7</v>
      </c>
      <c r="G77" s="514">
        <f t="shared" si="1"/>
        <v>100</v>
      </c>
    </row>
    <row r="78" spans="1:7" ht="18.75">
      <c r="A78" s="70" t="s">
        <v>367</v>
      </c>
      <c r="B78" s="415" t="s">
        <v>757</v>
      </c>
      <c r="C78" s="415"/>
      <c r="D78" s="416"/>
      <c r="E78" s="371">
        <f t="shared" si="10"/>
        <v>3812.7</v>
      </c>
      <c r="F78" s="371">
        <f t="shared" si="10"/>
        <v>3812.7</v>
      </c>
      <c r="G78" s="514">
        <f t="shared" si="1"/>
        <v>100</v>
      </c>
    </row>
    <row r="79" spans="1:7" ht="18.75">
      <c r="A79" s="84" t="s">
        <v>168</v>
      </c>
      <c r="B79" s="415" t="s">
        <v>757</v>
      </c>
      <c r="C79" s="415">
        <v>610</v>
      </c>
      <c r="D79" s="416" t="s">
        <v>13</v>
      </c>
      <c r="E79" s="532">
        <v>3812.7</v>
      </c>
      <c r="F79" s="532">
        <v>3812.7</v>
      </c>
      <c r="G79" s="514">
        <f t="shared" si="1"/>
        <v>100</v>
      </c>
    </row>
    <row r="80" spans="1:7" ht="31.5">
      <c r="A80" s="531" t="s">
        <v>806</v>
      </c>
      <c r="B80" s="415" t="s">
        <v>764</v>
      </c>
      <c r="C80" s="415"/>
      <c r="D80" s="416"/>
      <c r="E80" s="272">
        <f>E81</f>
        <v>536.29999999999995</v>
      </c>
      <c r="F80" s="272">
        <v>536.29999999999995</v>
      </c>
      <c r="G80" s="514">
        <f t="shared" si="1"/>
        <v>100</v>
      </c>
    </row>
    <row r="81" spans="1:7" ht="31.5">
      <c r="A81" s="70" t="s">
        <v>807</v>
      </c>
      <c r="B81" s="415" t="s">
        <v>764</v>
      </c>
      <c r="C81" s="415"/>
      <c r="D81" s="416"/>
      <c r="E81" s="272">
        <f>E82</f>
        <v>536.29999999999995</v>
      </c>
      <c r="F81" s="272">
        <v>536.29999999999995</v>
      </c>
      <c r="G81" s="514">
        <f t="shared" si="1"/>
        <v>100</v>
      </c>
    </row>
    <row r="82" spans="1:7" ht="18.75">
      <c r="A82" s="70" t="s">
        <v>367</v>
      </c>
      <c r="B82" s="415" t="s">
        <v>764</v>
      </c>
      <c r="C82" s="415"/>
      <c r="D82" s="416"/>
      <c r="E82" s="272">
        <f>E83</f>
        <v>536.29999999999995</v>
      </c>
      <c r="F82" s="272">
        <v>536.29999999999995</v>
      </c>
      <c r="G82" s="514">
        <f t="shared" ref="G82:G145" si="11">F82/E82*100</f>
        <v>100</v>
      </c>
    </row>
    <row r="83" spans="1:7" ht="18.75">
      <c r="A83" s="84" t="s">
        <v>168</v>
      </c>
      <c r="B83" s="415" t="s">
        <v>764</v>
      </c>
      <c r="C83" s="415">
        <v>610</v>
      </c>
      <c r="D83" s="416" t="s">
        <v>13</v>
      </c>
      <c r="E83" s="272">
        <v>536.29999999999995</v>
      </c>
      <c r="F83" s="272">
        <v>536.29999999999995</v>
      </c>
      <c r="G83" s="514">
        <f t="shared" si="11"/>
        <v>100</v>
      </c>
    </row>
    <row r="84" spans="1:7" ht="31.5">
      <c r="A84" s="531" t="s">
        <v>806</v>
      </c>
      <c r="B84" s="415" t="s">
        <v>759</v>
      </c>
      <c r="C84" s="415"/>
      <c r="D84" s="416"/>
      <c r="E84" s="272">
        <v>536.29999999999995</v>
      </c>
      <c r="F84" s="272">
        <v>536.29999999999995</v>
      </c>
      <c r="G84" s="514">
        <f t="shared" si="11"/>
        <v>100</v>
      </c>
    </row>
    <row r="85" spans="1:7" ht="47.25">
      <c r="A85" s="70" t="s">
        <v>804</v>
      </c>
      <c r="B85" s="415" t="s">
        <v>759</v>
      </c>
      <c r="C85" s="415"/>
      <c r="D85" s="416"/>
      <c r="E85" s="272">
        <v>536.29999999999995</v>
      </c>
      <c r="F85" s="272">
        <v>536.29999999999995</v>
      </c>
      <c r="G85" s="514">
        <f t="shared" si="11"/>
        <v>100</v>
      </c>
    </row>
    <row r="86" spans="1:7" ht="18.75">
      <c r="A86" s="533" t="s">
        <v>758</v>
      </c>
      <c r="B86" s="415" t="s">
        <v>759</v>
      </c>
      <c r="C86" s="415"/>
      <c r="D86" s="416"/>
      <c r="E86" s="272">
        <v>536.29999999999995</v>
      </c>
      <c r="F86" s="272">
        <v>536.29999999999995</v>
      </c>
      <c r="G86" s="514">
        <f t="shared" si="11"/>
        <v>100</v>
      </c>
    </row>
    <row r="87" spans="1:7" ht="18.75">
      <c r="A87" s="84" t="s">
        <v>168</v>
      </c>
      <c r="B87" s="415" t="s">
        <v>759</v>
      </c>
      <c r="C87" s="415"/>
      <c r="D87" s="416"/>
      <c r="E87" s="272">
        <v>536.29999999999995</v>
      </c>
      <c r="F87" s="272">
        <v>536.29999999999995</v>
      </c>
      <c r="G87" s="514">
        <f t="shared" si="11"/>
        <v>100</v>
      </c>
    </row>
    <row r="88" spans="1:7" ht="63">
      <c r="A88" s="70" t="s">
        <v>808</v>
      </c>
      <c r="B88" s="415" t="s">
        <v>763</v>
      </c>
      <c r="C88" s="415">
        <v>610</v>
      </c>
      <c r="D88" s="416" t="s">
        <v>13</v>
      </c>
      <c r="E88" s="371">
        <f>E90</f>
        <v>746</v>
      </c>
      <c r="F88" s="371">
        <f t="shared" ref="F88:F90" si="12">F89</f>
        <v>746</v>
      </c>
      <c r="G88" s="514">
        <f t="shared" si="11"/>
        <v>100</v>
      </c>
    </row>
    <row r="89" spans="1:7" ht="18.75">
      <c r="A89" s="70" t="s">
        <v>809</v>
      </c>
      <c r="B89" s="415" t="s">
        <v>779</v>
      </c>
      <c r="C89" s="415"/>
      <c r="D89" s="416"/>
      <c r="E89" s="371">
        <f>E90</f>
        <v>746</v>
      </c>
      <c r="F89" s="371">
        <f t="shared" si="12"/>
        <v>746</v>
      </c>
      <c r="G89" s="514">
        <f t="shared" si="11"/>
        <v>100</v>
      </c>
    </row>
    <row r="90" spans="1:7" ht="18.75">
      <c r="A90" s="70" t="s">
        <v>367</v>
      </c>
      <c r="B90" s="415" t="s">
        <v>779</v>
      </c>
      <c r="C90" s="415"/>
      <c r="D90" s="416"/>
      <c r="E90" s="371">
        <f>E91</f>
        <v>746</v>
      </c>
      <c r="F90" s="371">
        <f t="shared" si="12"/>
        <v>746</v>
      </c>
      <c r="G90" s="514">
        <f t="shared" si="11"/>
        <v>100</v>
      </c>
    </row>
    <row r="91" spans="1:7" ht="18.75">
      <c r="A91" s="84" t="s">
        <v>810</v>
      </c>
      <c r="B91" s="415" t="s">
        <v>779</v>
      </c>
      <c r="C91" s="415">
        <v>610</v>
      </c>
      <c r="D91" s="416" t="s">
        <v>16</v>
      </c>
      <c r="E91" s="371">
        <v>746</v>
      </c>
      <c r="F91" s="371">
        <v>746</v>
      </c>
      <c r="G91" s="514">
        <f t="shared" si="11"/>
        <v>100</v>
      </c>
    </row>
    <row r="92" spans="1:7" ht="47.25">
      <c r="A92" s="73" t="s">
        <v>811</v>
      </c>
      <c r="B92" s="415" t="s">
        <v>766</v>
      </c>
      <c r="C92" s="530"/>
      <c r="D92" s="416"/>
      <c r="E92" s="371">
        <f>E95</f>
        <v>1717.4</v>
      </c>
      <c r="F92" s="371">
        <f t="shared" ref="F92:F94" si="13">F93</f>
        <v>1534.6</v>
      </c>
      <c r="G92" s="514">
        <f t="shared" si="11"/>
        <v>89.35600326074298</v>
      </c>
    </row>
    <row r="93" spans="1:7" ht="78.75">
      <c r="A93" s="70" t="s">
        <v>812</v>
      </c>
      <c r="B93" s="415" t="s">
        <v>813</v>
      </c>
      <c r="C93" s="415"/>
      <c r="D93" s="416"/>
      <c r="E93" s="371">
        <f>E94</f>
        <v>1717.4</v>
      </c>
      <c r="F93" s="371">
        <f t="shared" si="13"/>
        <v>1534.6</v>
      </c>
      <c r="G93" s="514">
        <f t="shared" si="11"/>
        <v>89.35600326074298</v>
      </c>
    </row>
    <row r="94" spans="1:7" ht="18.75">
      <c r="A94" s="70" t="s">
        <v>367</v>
      </c>
      <c r="B94" s="415" t="s">
        <v>768</v>
      </c>
      <c r="C94" s="415"/>
      <c r="D94" s="416"/>
      <c r="E94" s="371">
        <f>E95</f>
        <v>1717.4</v>
      </c>
      <c r="F94" s="371">
        <f t="shared" si="13"/>
        <v>1534.6</v>
      </c>
      <c r="G94" s="514">
        <f t="shared" si="11"/>
        <v>89.35600326074298</v>
      </c>
    </row>
    <row r="95" spans="1:7" s="85" customFormat="1" ht="18.75">
      <c r="A95" s="84" t="s">
        <v>168</v>
      </c>
      <c r="B95" s="415" t="s">
        <v>768</v>
      </c>
      <c r="C95" s="415">
        <v>610</v>
      </c>
      <c r="D95" s="416" t="s">
        <v>13</v>
      </c>
      <c r="E95" s="371">
        <v>1717.4</v>
      </c>
      <c r="F95" s="371">
        <v>1534.6</v>
      </c>
      <c r="G95" s="514">
        <f t="shared" si="11"/>
        <v>89.35600326074298</v>
      </c>
    </row>
    <row r="96" spans="1:7" ht="63">
      <c r="A96" s="82" t="s">
        <v>814</v>
      </c>
      <c r="B96" s="466" t="s">
        <v>372</v>
      </c>
      <c r="C96" s="474"/>
      <c r="D96" s="466"/>
      <c r="E96" s="526">
        <f>E101+E105</f>
        <v>2624</v>
      </c>
      <c r="F96" s="526">
        <f>F101+F105</f>
        <v>2624</v>
      </c>
      <c r="G96" s="514">
        <f t="shared" si="11"/>
        <v>100</v>
      </c>
    </row>
    <row r="97" spans="1:7" ht="18.75">
      <c r="A97" s="311" t="s">
        <v>780</v>
      </c>
      <c r="B97" s="416" t="s">
        <v>680</v>
      </c>
      <c r="C97" s="415"/>
      <c r="D97" s="416"/>
      <c r="E97" s="371">
        <f>E100+E104</f>
        <v>2624</v>
      </c>
      <c r="F97" s="371">
        <f>F100+F104</f>
        <v>2624</v>
      </c>
      <c r="G97" s="514">
        <f t="shared" si="11"/>
        <v>100</v>
      </c>
    </row>
    <row r="98" spans="1:7" ht="31.5">
      <c r="A98" s="70" t="s">
        <v>815</v>
      </c>
      <c r="B98" s="416" t="s">
        <v>816</v>
      </c>
      <c r="C98" s="415"/>
      <c r="D98" s="416"/>
      <c r="E98" s="371">
        <f>E99</f>
        <v>2609</v>
      </c>
      <c r="F98" s="371">
        <f t="shared" ref="F98:F100" si="14">F99</f>
        <v>2609</v>
      </c>
      <c r="G98" s="514">
        <f t="shared" si="11"/>
        <v>100</v>
      </c>
    </row>
    <row r="99" spans="1:7" ht="18.75">
      <c r="A99" s="70" t="s">
        <v>817</v>
      </c>
      <c r="B99" s="416" t="s">
        <v>776</v>
      </c>
      <c r="C99" s="415"/>
      <c r="D99" s="416"/>
      <c r="E99" s="371">
        <f>E100</f>
        <v>2609</v>
      </c>
      <c r="F99" s="371">
        <f t="shared" si="14"/>
        <v>2609</v>
      </c>
      <c r="G99" s="514">
        <f t="shared" si="11"/>
        <v>100</v>
      </c>
    </row>
    <row r="100" spans="1:7" ht="18.75">
      <c r="A100" s="70" t="s">
        <v>818</v>
      </c>
      <c r="B100" s="416" t="s">
        <v>776</v>
      </c>
      <c r="C100" s="415"/>
      <c r="D100" s="416"/>
      <c r="E100" s="371">
        <f>E101</f>
        <v>2609</v>
      </c>
      <c r="F100" s="371">
        <f t="shared" si="14"/>
        <v>2609</v>
      </c>
      <c r="G100" s="514">
        <f t="shared" si="11"/>
        <v>100</v>
      </c>
    </row>
    <row r="101" spans="1:7" ht="18.75">
      <c r="A101" s="84" t="s">
        <v>171</v>
      </c>
      <c r="B101" s="416" t="s">
        <v>776</v>
      </c>
      <c r="C101" s="415">
        <v>310</v>
      </c>
      <c r="D101" s="416" t="s">
        <v>20</v>
      </c>
      <c r="E101" s="371">
        <v>2609</v>
      </c>
      <c r="F101" s="371">
        <v>2609</v>
      </c>
      <c r="G101" s="514">
        <f t="shared" si="11"/>
        <v>100</v>
      </c>
    </row>
    <row r="102" spans="1:7" ht="31.5">
      <c r="A102" s="70" t="s">
        <v>819</v>
      </c>
      <c r="B102" s="416" t="s">
        <v>682</v>
      </c>
      <c r="C102" s="415"/>
      <c r="D102" s="416"/>
      <c r="E102" s="371">
        <f t="shared" ref="E102:F103" si="15">E103</f>
        <v>15</v>
      </c>
      <c r="F102" s="371">
        <f t="shared" si="15"/>
        <v>15</v>
      </c>
      <c r="G102" s="514">
        <f t="shared" si="11"/>
        <v>100</v>
      </c>
    </row>
    <row r="103" spans="1:7" ht="47.25">
      <c r="A103" s="70" t="s">
        <v>383</v>
      </c>
      <c r="B103" s="416" t="s">
        <v>683</v>
      </c>
      <c r="C103" s="415"/>
      <c r="D103" s="416"/>
      <c r="E103" s="371">
        <f t="shared" si="15"/>
        <v>15</v>
      </c>
      <c r="F103" s="371">
        <f t="shared" si="15"/>
        <v>15</v>
      </c>
      <c r="G103" s="514">
        <f t="shared" si="11"/>
        <v>100</v>
      </c>
    </row>
    <row r="104" spans="1:7" ht="31.5">
      <c r="A104" s="73" t="s">
        <v>379</v>
      </c>
      <c r="B104" s="416" t="s">
        <v>683</v>
      </c>
      <c r="C104" s="415"/>
      <c r="D104" s="416"/>
      <c r="E104" s="371">
        <v>15</v>
      </c>
      <c r="F104" s="371">
        <f>F105</f>
        <v>15</v>
      </c>
      <c r="G104" s="514">
        <f t="shared" si="11"/>
        <v>100</v>
      </c>
    </row>
    <row r="105" spans="1:7" ht="18.75">
      <c r="A105" s="84" t="s">
        <v>21</v>
      </c>
      <c r="B105" s="416" t="s">
        <v>683</v>
      </c>
      <c r="C105" s="415">
        <v>320</v>
      </c>
      <c r="D105" s="416" t="s">
        <v>532</v>
      </c>
      <c r="E105" s="371">
        <v>15</v>
      </c>
      <c r="F105" s="371">
        <v>15</v>
      </c>
      <c r="G105" s="514">
        <f t="shared" si="11"/>
        <v>100</v>
      </c>
    </row>
    <row r="106" spans="1:7" ht="63">
      <c r="A106" s="82" t="s">
        <v>349</v>
      </c>
      <c r="B106" s="474" t="s">
        <v>350</v>
      </c>
      <c r="C106" s="474"/>
      <c r="D106" s="466"/>
      <c r="E106" s="526">
        <f>E111</f>
        <v>615.5</v>
      </c>
      <c r="F106" s="526">
        <f t="shared" ref="F106" si="16">F111</f>
        <v>615.5</v>
      </c>
      <c r="G106" s="514">
        <f t="shared" si="11"/>
        <v>100</v>
      </c>
    </row>
    <row r="107" spans="1:7" ht="18.75">
      <c r="A107" s="311" t="s">
        <v>780</v>
      </c>
      <c r="B107" s="415" t="s">
        <v>739</v>
      </c>
      <c r="C107" s="415"/>
      <c r="D107" s="416"/>
      <c r="E107" s="371">
        <f t="shared" ref="E107:F110" si="17">E108</f>
        <v>615.5</v>
      </c>
      <c r="F107" s="371">
        <f t="shared" si="17"/>
        <v>615.5</v>
      </c>
      <c r="G107" s="514">
        <f t="shared" si="11"/>
        <v>100</v>
      </c>
    </row>
    <row r="108" spans="1:7" ht="31.5">
      <c r="A108" s="70" t="s">
        <v>820</v>
      </c>
      <c r="B108" s="415" t="s">
        <v>741</v>
      </c>
      <c r="C108" s="415"/>
      <c r="D108" s="416"/>
      <c r="E108" s="371">
        <f t="shared" si="17"/>
        <v>615.5</v>
      </c>
      <c r="F108" s="371">
        <f t="shared" si="17"/>
        <v>615.5</v>
      </c>
      <c r="G108" s="514">
        <f t="shared" si="11"/>
        <v>100</v>
      </c>
    </row>
    <row r="109" spans="1:7" ht="31.5">
      <c r="A109" s="534" t="s">
        <v>821</v>
      </c>
      <c r="B109" s="415" t="s">
        <v>742</v>
      </c>
      <c r="C109" s="415"/>
      <c r="D109" s="416"/>
      <c r="E109" s="371">
        <f t="shared" si="17"/>
        <v>615.5</v>
      </c>
      <c r="F109" s="371">
        <f t="shared" si="17"/>
        <v>615.5</v>
      </c>
      <c r="G109" s="514">
        <f t="shared" si="11"/>
        <v>100</v>
      </c>
    </row>
    <row r="110" spans="1:7" ht="31.5">
      <c r="A110" s="73" t="s">
        <v>201</v>
      </c>
      <c r="B110" s="415" t="s">
        <v>742</v>
      </c>
      <c r="C110" s="415"/>
      <c r="D110" s="416"/>
      <c r="E110" s="371">
        <f>E111</f>
        <v>615.5</v>
      </c>
      <c r="F110" s="371">
        <f t="shared" si="17"/>
        <v>615.5</v>
      </c>
      <c r="G110" s="514">
        <f t="shared" si="11"/>
        <v>100</v>
      </c>
    </row>
    <row r="111" spans="1:7" ht="18.75">
      <c r="A111" s="84" t="s">
        <v>162</v>
      </c>
      <c r="B111" s="415" t="s">
        <v>742</v>
      </c>
      <c r="C111" s="415">
        <v>240</v>
      </c>
      <c r="D111" s="416" t="s">
        <v>14</v>
      </c>
      <c r="E111" s="371">
        <v>615.5</v>
      </c>
      <c r="F111" s="371">
        <v>615.5</v>
      </c>
      <c r="G111" s="514">
        <f t="shared" si="11"/>
        <v>100</v>
      </c>
    </row>
    <row r="112" spans="1:7" ht="63">
      <c r="A112" s="294" t="s">
        <v>301</v>
      </c>
      <c r="B112" s="300" t="s">
        <v>245</v>
      </c>
      <c r="C112" s="474"/>
      <c r="D112" s="466"/>
      <c r="E112" s="526">
        <f>+E121+E124+E113+E129</f>
        <v>1295.5</v>
      </c>
      <c r="F112" s="526">
        <f>+F121+F124+F113+F129</f>
        <v>1295.5</v>
      </c>
      <c r="G112" s="514">
        <f t="shared" si="11"/>
        <v>100</v>
      </c>
    </row>
    <row r="113" spans="1:7" ht="18.75">
      <c r="A113" s="408" t="s">
        <v>780</v>
      </c>
      <c r="B113" s="302" t="s">
        <v>822</v>
      </c>
      <c r="C113" s="415"/>
      <c r="D113" s="416"/>
      <c r="E113" s="272">
        <f t="shared" ref="E113:F113" si="18">E117</f>
        <v>1062.3</v>
      </c>
      <c r="F113" s="272">
        <f t="shared" si="18"/>
        <v>1062.3</v>
      </c>
      <c r="G113" s="514">
        <f t="shared" si="11"/>
        <v>100</v>
      </c>
    </row>
    <row r="114" spans="1:7" s="85" customFormat="1" ht="63">
      <c r="A114" s="408" t="s">
        <v>823</v>
      </c>
      <c r="B114" s="302" t="s">
        <v>701</v>
      </c>
      <c r="C114" s="415"/>
      <c r="D114" s="416"/>
      <c r="E114" s="272">
        <v>1062.3</v>
      </c>
      <c r="F114" s="272">
        <f>F115</f>
        <v>1062.3</v>
      </c>
      <c r="G114" s="514">
        <f t="shared" si="11"/>
        <v>100</v>
      </c>
    </row>
    <row r="115" spans="1:7" ht="78.75">
      <c r="A115" s="535" t="s">
        <v>92</v>
      </c>
      <c r="B115" s="302" t="s">
        <v>702</v>
      </c>
      <c r="C115" s="415"/>
      <c r="D115" s="416"/>
      <c r="E115" s="272">
        <v>1062.3</v>
      </c>
      <c r="F115" s="272">
        <f>F116</f>
        <v>1062.3</v>
      </c>
      <c r="G115" s="514">
        <f t="shared" si="11"/>
        <v>100</v>
      </c>
    </row>
    <row r="116" spans="1:7" ht="31.5">
      <c r="A116" s="73" t="s">
        <v>201</v>
      </c>
      <c r="B116" s="302" t="s">
        <v>702</v>
      </c>
      <c r="C116" s="415"/>
      <c r="D116" s="416"/>
      <c r="E116" s="272">
        <v>1062.3</v>
      </c>
      <c r="F116" s="272">
        <f>F117</f>
        <v>1062.3</v>
      </c>
      <c r="G116" s="514">
        <f t="shared" si="11"/>
        <v>100</v>
      </c>
    </row>
    <row r="117" spans="1:7" ht="18.75">
      <c r="A117" s="535" t="s">
        <v>279</v>
      </c>
      <c r="B117" s="302" t="s">
        <v>702</v>
      </c>
      <c r="C117" s="415">
        <v>240</v>
      </c>
      <c r="D117" s="416" t="s">
        <v>2</v>
      </c>
      <c r="E117" s="272">
        <v>1062.3</v>
      </c>
      <c r="F117" s="272">
        <v>1062.3</v>
      </c>
      <c r="G117" s="514">
        <f t="shared" si="11"/>
        <v>100</v>
      </c>
    </row>
    <row r="118" spans="1:7" ht="126">
      <c r="A118" s="492" t="s">
        <v>824</v>
      </c>
      <c r="B118" s="469" t="s">
        <v>825</v>
      </c>
      <c r="C118" s="415"/>
      <c r="D118" s="416"/>
      <c r="E118" s="536">
        <v>133.19999999999999</v>
      </c>
      <c r="F118" s="536">
        <f>F119</f>
        <v>133.19999999999999</v>
      </c>
      <c r="G118" s="514">
        <f t="shared" si="11"/>
        <v>100</v>
      </c>
    </row>
    <row r="119" spans="1:7" s="85" customFormat="1" ht="47.25">
      <c r="A119" s="492" t="s">
        <v>612</v>
      </c>
      <c r="B119" s="469" t="s">
        <v>826</v>
      </c>
      <c r="C119" s="415"/>
      <c r="D119" s="416"/>
      <c r="E119" s="536">
        <v>133.19999999999999</v>
      </c>
      <c r="F119" s="536">
        <f>F120</f>
        <v>133.19999999999999</v>
      </c>
      <c r="G119" s="514">
        <f t="shared" si="11"/>
        <v>100</v>
      </c>
    </row>
    <row r="120" spans="1:7" ht="31.5">
      <c r="A120" s="70" t="s">
        <v>201</v>
      </c>
      <c r="B120" s="469" t="s">
        <v>826</v>
      </c>
      <c r="C120" s="415"/>
      <c r="D120" s="416"/>
      <c r="E120" s="536">
        <v>133.19999999999999</v>
      </c>
      <c r="F120" s="536">
        <f>F121</f>
        <v>133.19999999999999</v>
      </c>
      <c r="G120" s="514">
        <f t="shared" si="11"/>
        <v>100</v>
      </c>
    </row>
    <row r="121" spans="1:7" ht="18.75">
      <c r="A121" s="70" t="s">
        <v>147</v>
      </c>
      <c r="B121" s="469" t="s">
        <v>826</v>
      </c>
      <c r="C121" s="415">
        <v>240</v>
      </c>
      <c r="D121" s="416" t="s">
        <v>532</v>
      </c>
      <c r="E121" s="536">
        <v>133.19999999999999</v>
      </c>
      <c r="F121" s="536">
        <v>133.19999999999999</v>
      </c>
      <c r="G121" s="514">
        <f t="shared" si="11"/>
        <v>100</v>
      </c>
    </row>
    <row r="122" spans="1:7" ht="31.5">
      <c r="A122" s="70" t="s">
        <v>827</v>
      </c>
      <c r="B122" s="521" t="s">
        <v>828</v>
      </c>
      <c r="C122" s="415"/>
      <c r="D122" s="416"/>
      <c r="E122" s="371">
        <f>E123</f>
        <v>50</v>
      </c>
      <c r="F122" s="371">
        <f t="shared" ref="F122:F124" si="19">F123</f>
        <v>50</v>
      </c>
      <c r="G122" s="514">
        <f t="shared" si="11"/>
        <v>100</v>
      </c>
    </row>
    <row r="123" spans="1:7" ht="31.5">
      <c r="A123" s="70" t="s">
        <v>28</v>
      </c>
      <c r="B123" s="521" t="s">
        <v>829</v>
      </c>
      <c r="C123" s="415"/>
      <c r="D123" s="416"/>
      <c r="E123" s="371">
        <f>E124</f>
        <v>50</v>
      </c>
      <c r="F123" s="371">
        <f t="shared" si="19"/>
        <v>50</v>
      </c>
      <c r="G123" s="514">
        <f t="shared" si="11"/>
        <v>100</v>
      </c>
    </row>
    <row r="124" spans="1:7" ht="31.5">
      <c r="A124" s="70" t="s">
        <v>201</v>
      </c>
      <c r="B124" s="521" t="s">
        <v>829</v>
      </c>
      <c r="C124" s="415"/>
      <c r="D124" s="416"/>
      <c r="E124" s="371">
        <v>50</v>
      </c>
      <c r="F124" s="371">
        <f t="shared" si="19"/>
        <v>50</v>
      </c>
      <c r="G124" s="514">
        <f t="shared" si="11"/>
        <v>100</v>
      </c>
    </row>
    <row r="125" spans="1:7" ht="18.75">
      <c r="A125" s="70" t="s">
        <v>165</v>
      </c>
      <c r="B125" s="521" t="s">
        <v>829</v>
      </c>
      <c r="C125" s="415">
        <v>240</v>
      </c>
      <c r="D125" s="416" t="s">
        <v>29</v>
      </c>
      <c r="E125" s="371">
        <v>50</v>
      </c>
      <c r="F125" s="272">
        <v>50</v>
      </c>
      <c r="G125" s="514">
        <f t="shared" si="11"/>
        <v>100</v>
      </c>
    </row>
    <row r="126" spans="1:7" ht="63">
      <c r="A126" s="59" t="s">
        <v>748</v>
      </c>
      <c r="B126" s="60" t="s">
        <v>245</v>
      </c>
      <c r="C126" s="415"/>
      <c r="D126" s="416"/>
      <c r="E126" s="371">
        <v>50</v>
      </c>
      <c r="F126" s="272">
        <v>50</v>
      </c>
      <c r="G126" s="514">
        <f t="shared" si="11"/>
        <v>100</v>
      </c>
    </row>
    <row r="127" spans="1:7" ht="63">
      <c r="A127" s="59" t="s">
        <v>356</v>
      </c>
      <c r="B127" s="60" t="s">
        <v>750</v>
      </c>
      <c r="C127" s="415"/>
      <c r="D127" s="416"/>
      <c r="E127" s="371">
        <v>50</v>
      </c>
      <c r="F127" s="272">
        <v>50</v>
      </c>
      <c r="G127" s="514">
        <f t="shared" si="11"/>
        <v>100</v>
      </c>
    </row>
    <row r="128" spans="1:7" ht="30">
      <c r="A128" s="515" t="s">
        <v>751</v>
      </c>
      <c r="B128" s="60" t="s">
        <v>752</v>
      </c>
      <c r="C128" s="415"/>
      <c r="D128" s="416"/>
      <c r="E128" s="371">
        <v>50</v>
      </c>
      <c r="F128" s="272">
        <v>50</v>
      </c>
      <c r="G128" s="514">
        <f t="shared" si="11"/>
        <v>100</v>
      </c>
    </row>
    <row r="129" spans="1:7" ht="31.5">
      <c r="A129" s="56" t="s">
        <v>201</v>
      </c>
      <c r="B129" s="60" t="s">
        <v>752</v>
      </c>
      <c r="C129" s="415">
        <v>610</v>
      </c>
      <c r="D129" s="416" t="s">
        <v>29</v>
      </c>
      <c r="E129" s="371">
        <v>50</v>
      </c>
      <c r="F129" s="272">
        <v>50</v>
      </c>
      <c r="G129" s="514">
        <f t="shared" si="11"/>
        <v>100</v>
      </c>
    </row>
    <row r="130" spans="1:7" s="301" customFormat="1" ht="75" customHeight="1">
      <c r="A130" s="61" t="s">
        <v>830</v>
      </c>
      <c r="B130" s="105" t="s">
        <v>572</v>
      </c>
      <c r="C130" s="474">
        <v>240</v>
      </c>
      <c r="D130" s="466"/>
      <c r="E130" s="520">
        <v>1198.8</v>
      </c>
      <c r="F130" s="520">
        <v>1198.8</v>
      </c>
      <c r="G130" s="520">
        <f t="shared" si="11"/>
        <v>100</v>
      </c>
    </row>
    <row r="131" spans="1:7" s="301" customFormat="1" ht="75" customHeight="1">
      <c r="A131" s="505" t="s">
        <v>780</v>
      </c>
      <c r="B131" s="272" t="s">
        <v>744</v>
      </c>
      <c r="C131" s="415"/>
      <c r="D131" s="416"/>
      <c r="E131" s="272">
        <v>1198.8</v>
      </c>
      <c r="F131" s="272">
        <v>1198.8</v>
      </c>
      <c r="G131" s="514">
        <f t="shared" si="11"/>
        <v>100</v>
      </c>
    </row>
    <row r="132" spans="1:7" s="301" customFormat="1" ht="104.25" customHeight="1">
      <c r="A132" s="56" t="s">
        <v>831</v>
      </c>
      <c r="B132" s="272" t="s">
        <v>746</v>
      </c>
      <c r="C132" s="415"/>
      <c r="D132" s="416"/>
      <c r="E132" s="272">
        <v>1198.8</v>
      </c>
      <c r="F132" s="272">
        <v>1198.8</v>
      </c>
      <c r="G132" s="514">
        <f t="shared" si="11"/>
        <v>100</v>
      </c>
    </row>
    <row r="133" spans="1:7" s="301" customFormat="1" ht="83.25" customHeight="1">
      <c r="A133" s="417" t="s">
        <v>613</v>
      </c>
      <c r="B133" s="272" t="s">
        <v>747</v>
      </c>
      <c r="C133" s="537"/>
      <c r="D133" s="416"/>
      <c r="E133" s="272">
        <v>1198.8</v>
      </c>
      <c r="F133" s="272">
        <v>1198.8</v>
      </c>
      <c r="G133" s="514">
        <f t="shared" si="11"/>
        <v>100</v>
      </c>
    </row>
    <row r="134" spans="1:7" s="301" customFormat="1" ht="28.5" customHeight="1">
      <c r="A134" s="430" t="s">
        <v>26</v>
      </c>
      <c r="B134" s="536" t="s">
        <v>747</v>
      </c>
      <c r="C134" s="415"/>
      <c r="D134" s="416"/>
      <c r="E134" s="272">
        <v>1198.8</v>
      </c>
      <c r="F134" s="272">
        <v>1198.8</v>
      </c>
      <c r="G134" s="514">
        <f t="shared" si="11"/>
        <v>100</v>
      </c>
    </row>
    <row r="135" spans="1:7" ht="18.75">
      <c r="A135" s="84" t="s">
        <v>162</v>
      </c>
      <c r="B135" s="272" t="s">
        <v>747</v>
      </c>
      <c r="C135" s="415">
        <v>240</v>
      </c>
      <c r="D135" s="416" t="s">
        <v>14</v>
      </c>
      <c r="E135" s="272">
        <v>1198.8</v>
      </c>
      <c r="F135" s="272">
        <v>1198.8</v>
      </c>
      <c r="G135" s="514">
        <f t="shared" ref="G135" si="20">F135/E135*100</f>
        <v>100</v>
      </c>
    </row>
    <row r="136" spans="1:7" ht="18.75">
      <c r="A136" s="470" t="s">
        <v>195</v>
      </c>
      <c r="B136" s="471" t="s">
        <v>196</v>
      </c>
      <c r="C136" s="471"/>
      <c r="D136" s="466"/>
      <c r="E136" s="468">
        <f>E137+E142</f>
        <v>8146.9</v>
      </c>
      <c r="F136" s="468">
        <f>F137+F142</f>
        <v>7465.2999999999993</v>
      </c>
      <c r="G136" s="520">
        <f t="shared" si="11"/>
        <v>91.633627514760207</v>
      </c>
    </row>
    <row r="137" spans="1:7" ht="47.25">
      <c r="A137" s="70" t="s">
        <v>205</v>
      </c>
      <c r="B137" s="416" t="s">
        <v>206</v>
      </c>
      <c r="C137" s="469"/>
      <c r="D137" s="416"/>
      <c r="E137" s="529">
        <v>1833.6</v>
      </c>
      <c r="F137" s="529">
        <v>1706.1</v>
      </c>
      <c r="G137" s="514">
        <f t="shared" si="11"/>
        <v>93.046465968586389</v>
      </c>
    </row>
    <row r="138" spans="1:7" ht="18.75">
      <c r="A138" s="467" t="s">
        <v>199</v>
      </c>
      <c r="B138" s="416" t="s">
        <v>207</v>
      </c>
      <c r="C138" s="469"/>
      <c r="D138" s="416"/>
      <c r="E138" s="529">
        <f>E139</f>
        <v>1833.6</v>
      </c>
      <c r="F138" s="529">
        <f>F139</f>
        <v>1706.1</v>
      </c>
      <c r="G138" s="514">
        <f t="shared" si="11"/>
        <v>93.046465968586389</v>
      </c>
    </row>
    <row r="139" spans="1:7" ht="63">
      <c r="A139" s="71" t="s">
        <v>208</v>
      </c>
      <c r="B139" s="416" t="s">
        <v>209</v>
      </c>
      <c r="C139" s="469"/>
      <c r="D139" s="416"/>
      <c r="E139" s="529">
        <f t="shared" ref="E139:F140" si="21">E140</f>
        <v>1833.6</v>
      </c>
      <c r="F139" s="529">
        <f t="shared" si="21"/>
        <v>1706.1</v>
      </c>
      <c r="G139" s="514">
        <f t="shared" si="11"/>
        <v>93.046465968586389</v>
      </c>
    </row>
    <row r="140" spans="1:7" ht="31.5">
      <c r="A140" s="467" t="s">
        <v>210</v>
      </c>
      <c r="B140" s="416" t="s">
        <v>209</v>
      </c>
      <c r="C140" s="469"/>
      <c r="D140" s="416"/>
      <c r="E140" s="529">
        <f t="shared" si="21"/>
        <v>1833.6</v>
      </c>
      <c r="F140" s="529">
        <f t="shared" si="21"/>
        <v>1706.1</v>
      </c>
      <c r="G140" s="514">
        <f t="shared" si="11"/>
        <v>93.046465968586389</v>
      </c>
    </row>
    <row r="141" spans="1:7" ht="47.25">
      <c r="A141" s="70" t="s">
        <v>30</v>
      </c>
      <c r="B141" s="416" t="s">
        <v>209</v>
      </c>
      <c r="C141" s="471" t="s">
        <v>211</v>
      </c>
      <c r="D141" s="466" t="s">
        <v>31</v>
      </c>
      <c r="E141" s="540">
        <v>1833.6</v>
      </c>
      <c r="F141" s="540">
        <v>1706.1</v>
      </c>
      <c r="G141" s="520">
        <f t="shared" si="11"/>
        <v>93.046465968586389</v>
      </c>
    </row>
    <row r="142" spans="1:7" ht="18.75">
      <c r="A142" s="71" t="s">
        <v>197</v>
      </c>
      <c r="B142" s="416" t="s">
        <v>198</v>
      </c>
      <c r="C142" s="469"/>
      <c r="D142" s="416"/>
      <c r="E142" s="529">
        <f>E146+E148+E150+E152+E155+E158</f>
        <v>6313.2999999999993</v>
      </c>
      <c r="F142" s="529">
        <f>F143</f>
        <v>5759.1999999999989</v>
      </c>
      <c r="G142" s="514">
        <f t="shared" si="11"/>
        <v>91.223290513677469</v>
      </c>
    </row>
    <row r="143" spans="1:7" ht="18.75">
      <c r="A143" s="467" t="s">
        <v>199</v>
      </c>
      <c r="B143" s="416" t="s">
        <v>200</v>
      </c>
      <c r="C143" s="469"/>
      <c r="D143" s="416"/>
      <c r="E143" s="529">
        <f>E146+E148+E150+E152+E155+E158</f>
        <v>6313.2999999999993</v>
      </c>
      <c r="F143" s="529">
        <f>F146+F148+F150+F152+F155+F158</f>
        <v>5759.1999999999989</v>
      </c>
      <c r="G143" s="514">
        <f t="shared" si="11"/>
        <v>91.223290513677469</v>
      </c>
    </row>
    <row r="144" spans="1:7" ht="47.25">
      <c r="A144" s="71" t="s">
        <v>212</v>
      </c>
      <c r="B144" s="416" t="s">
        <v>202</v>
      </c>
      <c r="C144" s="469"/>
      <c r="D144" s="416"/>
      <c r="E144" s="529">
        <f>E145</f>
        <v>5476.9</v>
      </c>
      <c r="F144" s="529">
        <f t="shared" ref="F144" si="22">F145</f>
        <v>5063.1000000000004</v>
      </c>
      <c r="G144" s="514">
        <f t="shared" si="11"/>
        <v>92.444631086928752</v>
      </c>
    </row>
    <row r="145" spans="1:7" ht="31.5">
      <c r="A145" s="467" t="s">
        <v>210</v>
      </c>
      <c r="B145" s="416" t="s">
        <v>202</v>
      </c>
      <c r="C145" s="416"/>
      <c r="D145" s="416"/>
      <c r="E145" s="529">
        <f>E146</f>
        <v>5476.9</v>
      </c>
      <c r="F145" s="529">
        <f>F146</f>
        <v>5063.1000000000004</v>
      </c>
      <c r="G145" s="514">
        <f t="shared" si="11"/>
        <v>92.444631086928752</v>
      </c>
    </row>
    <row r="146" spans="1:7" ht="47.25">
      <c r="A146" s="70" t="s">
        <v>30</v>
      </c>
      <c r="B146" s="416" t="s">
        <v>202</v>
      </c>
      <c r="C146" s="466" t="s">
        <v>211</v>
      </c>
      <c r="D146" s="466" t="s">
        <v>31</v>
      </c>
      <c r="E146" s="540">
        <v>5476.9</v>
      </c>
      <c r="F146" s="540">
        <v>5063.1000000000004</v>
      </c>
      <c r="G146" s="520">
        <f t="shared" ref="G146:G209" si="23">F146/E146*100</f>
        <v>92.444631086928752</v>
      </c>
    </row>
    <row r="147" spans="1:7" ht="31.5">
      <c r="A147" s="70" t="s">
        <v>201</v>
      </c>
      <c r="B147" s="469" t="s">
        <v>202</v>
      </c>
      <c r="C147" s="416"/>
      <c r="D147" s="416"/>
      <c r="E147" s="529">
        <f>E148</f>
        <v>7</v>
      </c>
      <c r="F147" s="529">
        <f>F148</f>
        <v>6.2</v>
      </c>
      <c r="G147" s="514">
        <f t="shared" si="23"/>
        <v>88.571428571428584</v>
      </c>
    </row>
    <row r="148" spans="1:7" ht="47.25">
      <c r="A148" s="70" t="s">
        <v>142</v>
      </c>
      <c r="B148" s="469" t="s">
        <v>202</v>
      </c>
      <c r="C148" s="466" t="s">
        <v>216</v>
      </c>
      <c r="D148" s="466" t="s">
        <v>32</v>
      </c>
      <c r="E148" s="540">
        <v>7</v>
      </c>
      <c r="F148" s="540">
        <v>6.2</v>
      </c>
      <c r="G148" s="520">
        <f t="shared" si="23"/>
        <v>88.571428571428584</v>
      </c>
    </row>
    <row r="149" spans="1:7" ht="31.5">
      <c r="A149" s="70" t="s">
        <v>201</v>
      </c>
      <c r="B149" s="416" t="s">
        <v>202</v>
      </c>
      <c r="C149" s="416"/>
      <c r="D149" s="416"/>
      <c r="E149" s="371">
        <f>E150</f>
        <v>607.79999999999995</v>
      </c>
      <c r="F149" s="371">
        <f>F150</f>
        <v>470.9</v>
      </c>
      <c r="G149" s="514">
        <f t="shared" si="23"/>
        <v>77.476143468246136</v>
      </c>
    </row>
    <row r="150" spans="1:7" ht="47.25">
      <c r="A150" s="73" t="s">
        <v>30</v>
      </c>
      <c r="B150" s="416" t="s">
        <v>202</v>
      </c>
      <c r="C150" s="466" t="s">
        <v>214</v>
      </c>
      <c r="D150" s="466" t="s">
        <v>31</v>
      </c>
      <c r="E150" s="271">
        <v>607.79999999999995</v>
      </c>
      <c r="F150" s="271">
        <v>470.9</v>
      </c>
      <c r="G150" s="520">
        <f t="shared" si="23"/>
        <v>77.476143468246136</v>
      </c>
    </row>
    <row r="151" spans="1:7" ht="18.75">
      <c r="A151" s="70" t="s">
        <v>215</v>
      </c>
      <c r="B151" s="416" t="s">
        <v>202</v>
      </c>
      <c r="C151" s="416"/>
      <c r="D151" s="416"/>
      <c r="E151" s="371">
        <f>E152</f>
        <v>3</v>
      </c>
      <c r="F151" s="371">
        <f>F152</f>
        <v>0.4</v>
      </c>
      <c r="G151" s="514">
        <f t="shared" si="23"/>
        <v>13.333333333333334</v>
      </c>
    </row>
    <row r="152" spans="1:7" ht="47.25">
      <c r="A152" s="73" t="s">
        <v>30</v>
      </c>
      <c r="B152" s="416" t="s">
        <v>202</v>
      </c>
      <c r="C152" s="466" t="s">
        <v>216</v>
      </c>
      <c r="D152" s="466" t="s">
        <v>31</v>
      </c>
      <c r="E152" s="271">
        <v>3</v>
      </c>
      <c r="F152" s="271">
        <v>0.4</v>
      </c>
      <c r="G152" s="520">
        <f t="shared" si="23"/>
        <v>13.333333333333334</v>
      </c>
    </row>
    <row r="153" spans="1:7" ht="47.25">
      <c r="A153" s="276" t="s">
        <v>219</v>
      </c>
      <c r="B153" s="416" t="s">
        <v>220</v>
      </c>
      <c r="C153" s="416"/>
      <c r="D153" s="416"/>
      <c r="E153" s="371">
        <v>177.9</v>
      </c>
      <c r="F153" s="529">
        <v>177.9</v>
      </c>
      <c r="G153" s="514">
        <f t="shared" si="23"/>
        <v>100</v>
      </c>
    </row>
    <row r="154" spans="1:7" ht="18.75">
      <c r="A154" s="276" t="s">
        <v>221</v>
      </c>
      <c r="B154" s="416" t="s">
        <v>220</v>
      </c>
      <c r="C154" s="416"/>
      <c r="D154" s="416"/>
      <c r="E154" s="371">
        <v>177.9</v>
      </c>
      <c r="F154" s="529">
        <v>177.9</v>
      </c>
      <c r="G154" s="514">
        <f t="shared" si="23"/>
        <v>100</v>
      </c>
    </row>
    <row r="155" spans="1:7" ht="31.5">
      <c r="A155" s="276" t="s">
        <v>33</v>
      </c>
      <c r="B155" s="416" t="s">
        <v>220</v>
      </c>
      <c r="C155" s="466" t="s">
        <v>222</v>
      </c>
      <c r="D155" s="466" t="s">
        <v>34</v>
      </c>
      <c r="E155" s="271">
        <v>177.9</v>
      </c>
      <c r="F155" s="540">
        <v>177.9</v>
      </c>
      <c r="G155" s="520">
        <f t="shared" si="23"/>
        <v>100</v>
      </c>
    </row>
    <row r="156" spans="1:7" ht="63">
      <c r="A156" s="70" t="s">
        <v>223</v>
      </c>
      <c r="B156" s="469" t="s">
        <v>224</v>
      </c>
      <c r="C156" s="469"/>
      <c r="D156" s="416"/>
      <c r="E156" s="529">
        <f t="shared" ref="E156:F157" si="24">E157</f>
        <v>40.700000000000003</v>
      </c>
      <c r="F156" s="529">
        <f t="shared" si="24"/>
        <v>40.700000000000003</v>
      </c>
      <c r="G156" s="514">
        <f t="shared" si="23"/>
        <v>100</v>
      </c>
    </row>
    <row r="157" spans="1:7" ht="18.75">
      <c r="A157" s="276" t="s">
        <v>221</v>
      </c>
      <c r="B157" s="469" t="s">
        <v>224</v>
      </c>
      <c r="C157" s="416"/>
      <c r="D157" s="416"/>
      <c r="E157" s="371">
        <f t="shared" si="24"/>
        <v>40.700000000000003</v>
      </c>
      <c r="F157" s="529">
        <f t="shared" si="24"/>
        <v>40.700000000000003</v>
      </c>
      <c r="G157" s="514">
        <f t="shared" si="23"/>
        <v>100</v>
      </c>
    </row>
    <row r="158" spans="1:7" ht="31.5">
      <c r="A158" s="276" t="s">
        <v>33</v>
      </c>
      <c r="B158" s="469" t="s">
        <v>224</v>
      </c>
      <c r="C158" s="466" t="s">
        <v>222</v>
      </c>
      <c r="D158" s="466" t="s">
        <v>34</v>
      </c>
      <c r="E158" s="271">
        <v>40.700000000000003</v>
      </c>
      <c r="F158" s="540">
        <v>40.700000000000003</v>
      </c>
      <c r="G158" s="520">
        <f t="shared" si="23"/>
        <v>100</v>
      </c>
    </row>
    <row r="159" spans="1:7" ht="47.25">
      <c r="A159" s="72" t="s">
        <v>832</v>
      </c>
      <c r="B159" s="466" t="s">
        <v>228</v>
      </c>
      <c r="C159" s="466"/>
      <c r="D159" s="466"/>
      <c r="E159" s="526">
        <f>E160</f>
        <v>9777.1000000000022</v>
      </c>
      <c r="F159" s="526">
        <f>F160</f>
        <v>8459.5000000000018</v>
      </c>
      <c r="G159" s="514">
        <f t="shared" si="23"/>
        <v>86.523611295782999</v>
      </c>
    </row>
    <row r="160" spans="1:7" ht="18.75">
      <c r="A160" s="71" t="s">
        <v>229</v>
      </c>
      <c r="B160" s="416" t="s">
        <v>230</v>
      </c>
      <c r="C160" s="416"/>
      <c r="D160" s="416"/>
      <c r="E160" s="371">
        <f>E161</f>
        <v>9777.1000000000022</v>
      </c>
      <c r="F160" s="371">
        <f>F161</f>
        <v>8459.5000000000018</v>
      </c>
      <c r="G160" s="514">
        <f t="shared" si="23"/>
        <v>86.523611295782999</v>
      </c>
    </row>
    <row r="161" spans="1:7" ht="18.75">
      <c r="A161" s="71" t="s">
        <v>229</v>
      </c>
      <c r="B161" s="416" t="s">
        <v>231</v>
      </c>
      <c r="C161" s="416"/>
      <c r="D161" s="416"/>
      <c r="E161" s="371">
        <f>E164+E167+E168+E173+E177+E180+E181+E184+E189+E192+E197+E203+E206+E210+E214+E219+E224+E227</f>
        <v>9777.1000000000022</v>
      </c>
      <c r="F161" s="371">
        <f>F164+F167+F168+F173+F177+F180+F181+F184+F189+F192+F197+F203+F206+F210+F214+F219+F224+F227</f>
        <v>8459.5000000000018</v>
      </c>
      <c r="G161" s="514">
        <f t="shared" si="23"/>
        <v>86.523611295782999</v>
      </c>
    </row>
    <row r="162" spans="1:7" ht="18.75">
      <c r="A162" s="70" t="s">
        <v>232</v>
      </c>
      <c r="B162" s="416" t="s">
        <v>233</v>
      </c>
      <c r="C162" s="416"/>
      <c r="D162" s="416"/>
      <c r="E162" s="371">
        <f t="shared" ref="E162:F163" si="25">E163</f>
        <v>50</v>
      </c>
      <c r="F162" s="371">
        <f t="shared" si="25"/>
        <v>0</v>
      </c>
      <c r="G162" s="514">
        <f t="shared" si="23"/>
        <v>0</v>
      </c>
    </row>
    <row r="163" spans="1:7" ht="18.75">
      <c r="A163" s="71" t="s">
        <v>234</v>
      </c>
      <c r="B163" s="416" t="s">
        <v>233</v>
      </c>
      <c r="C163" s="416"/>
      <c r="D163" s="416"/>
      <c r="E163" s="371">
        <f t="shared" si="25"/>
        <v>50</v>
      </c>
      <c r="F163" s="371">
        <f t="shared" si="25"/>
        <v>0</v>
      </c>
      <c r="G163" s="514">
        <f t="shared" si="23"/>
        <v>0</v>
      </c>
    </row>
    <row r="164" spans="1:7" ht="18.75">
      <c r="A164" s="71" t="s">
        <v>35</v>
      </c>
      <c r="B164" s="416" t="s">
        <v>233</v>
      </c>
      <c r="C164" s="466" t="s">
        <v>235</v>
      </c>
      <c r="D164" s="466" t="s">
        <v>36</v>
      </c>
      <c r="E164" s="271">
        <v>50</v>
      </c>
      <c r="F164" s="271">
        <v>0</v>
      </c>
      <c r="G164" s="520">
        <f t="shared" si="23"/>
        <v>0</v>
      </c>
    </row>
    <row r="165" spans="1:7" ht="63">
      <c r="A165" s="70" t="s">
        <v>833</v>
      </c>
      <c r="B165" s="416" t="s">
        <v>240</v>
      </c>
      <c r="C165" s="416"/>
      <c r="D165" s="416"/>
      <c r="E165" s="371">
        <f t="shared" ref="E165:F166" si="26">E166</f>
        <v>5</v>
      </c>
      <c r="F165" s="371">
        <f t="shared" si="26"/>
        <v>1.8</v>
      </c>
      <c r="G165" s="514">
        <f t="shared" si="23"/>
        <v>36</v>
      </c>
    </row>
    <row r="166" spans="1:7" ht="31.5">
      <c r="A166" s="70" t="s">
        <v>201</v>
      </c>
      <c r="B166" s="416" t="s">
        <v>240</v>
      </c>
      <c r="C166" s="416"/>
      <c r="D166" s="416"/>
      <c r="E166" s="371">
        <f t="shared" si="26"/>
        <v>5</v>
      </c>
      <c r="F166" s="371">
        <f t="shared" si="26"/>
        <v>1.8</v>
      </c>
      <c r="G166" s="514">
        <f t="shared" si="23"/>
        <v>36</v>
      </c>
    </row>
    <row r="167" spans="1:7" ht="18.75">
      <c r="A167" s="71" t="s">
        <v>147</v>
      </c>
      <c r="B167" s="416" t="s">
        <v>240</v>
      </c>
      <c r="C167" s="466" t="s">
        <v>214</v>
      </c>
      <c r="D167" s="466" t="s">
        <v>532</v>
      </c>
      <c r="E167" s="271">
        <v>5</v>
      </c>
      <c r="F167" s="271">
        <v>1.8</v>
      </c>
      <c r="G167" s="520">
        <f t="shared" si="23"/>
        <v>36</v>
      </c>
    </row>
    <row r="168" spans="1:7" ht="47.25">
      <c r="A168" s="71" t="s">
        <v>269</v>
      </c>
      <c r="B168" s="416" t="s">
        <v>270</v>
      </c>
      <c r="C168" s="416"/>
      <c r="D168" s="416"/>
      <c r="E168" s="272">
        <f>E169+E170</f>
        <v>299.60000000000002</v>
      </c>
      <c r="F168" s="272">
        <f>F169+F170</f>
        <v>299.60000000000002</v>
      </c>
      <c r="G168" s="514">
        <f t="shared" si="23"/>
        <v>100</v>
      </c>
    </row>
    <row r="169" spans="1:7" ht="31.5">
      <c r="A169" s="467" t="s">
        <v>210</v>
      </c>
      <c r="B169" s="416" t="s">
        <v>270</v>
      </c>
      <c r="C169" s="416" t="s">
        <v>211</v>
      </c>
      <c r="D169" s="416"/>
      <c r="E169" s="272">
        <v>273.5</v>
      </c>
      <c r="F169" s="272">
        <v>273.5</v>
      </c>
      <c r="G169" s="514">
        <f t="shared" si="23"/>
        <v>100</v>
      </c>
    </row>
    <row r="170" spans="1:7" ht="31.5">
      <c r="A170" s="467" t="s">
        <v>201</v>
      </c>
      <c r="B170" s="416" t="s">
        <v>834</v>
      </c>
      <c r="C170" s="416" t="s">
        <v>214</v>
      </c>
      <c r="D170" s="416"/>
      <c r="E170" s="272">
        <v>26.1</v>
      </c>
      <c r="F170" s="272">
        <v>26.1</v>
      </c>
      <c r="G170" s="514">
        <f t="shared" si="23"/>
        <v>100</v>
      </c>
    </row>
    <row r="171" spans="1:7" ht="47.25">
      <c r="A171" s="59" t="s">
        <v>835</v>
      </c>
      <c r="B171" s="416" t="s">
        <v>230</v>
      </c>
      <c r="C171" s="416"/>
      <c r="D171" s="416"/>
      <c r="E171" s="371">
        <f>E172</f>
        <v>27.5</v>
      </c>
      <c r="F171" s="371">
        <f t="shared" ref="F171" si="27">F172</f>
        <v>26.4</v>
      </c>
      <c r="G171" s="514">
        <f t="shared" si="23"/>
        <v>96</v>
      </c>
    </row>
    <row r="172" spans="1:7" ht="31.5">
      <c r="A172" s="71" t="s">
        <v>536</v>
      </c>
      <c r="B172" s="416" t="s">
        <v>599</v>
      </c>
      <c r="C172" s="416"/>
      <c r="D172" s="416"/>
      <c r="E172" s="371">
        <f>E173</f>
        <v>27.5</v>
      </c>
      <c r="F172" s="371">
        <f>F173</f>
        <v>26.4</v>
      </c>
      <c r="G172" s="514">
        <f t="shared" si="23"/>
        <v>96</v>
      </c>
    </row>
    <row r="173" spans="1:7" ht="31.5">
      <c r="A173" s="71" t="s">
        <v>201</v>
      </c>
      <c r="B173" s="416" t="s">
        <v>599</v>
      </c>
      <c r="C173" s="466" t="s">
        <v>214</v>
      </c>
      <c r="D173" s="466" t="s">
        <v>537</v>
      </c>
      <c r="E173" s="271">
        <v>27.5</v>
      </c>
      <c r="F173" s="271">
        <v>26.4</v>
      </c>
      <c r="G173" s="520">
        <f t="shared" si="23"/>
        <v>96</v>
      </c>
    </row>
    <row r="174" spans="1:7" ht="18.75">
      <c r="A174" s="467" t="s">
        <v>37</v>
      </c>
      <c r="B174" s="416" t="s">
        <v>270</v>
      </c>
      <c r="C174" s="466" t="s">
        <v>211</v>
      </c>
      <c r="D174" s="466" t="s">
        <v>38</v>
      </c>
      <c r="E174" s="105">
        <v>299.60000000000002</v>
      </c>
      <c r="F174" s="105">
        <v>299.60000000000002</v>
      </c>
      <c r="G174" s="520">
        <f t="shared" si="23"/>
        <v>100</v>
      </c>
    </row>
    <row r="175" spans="1:7" ht="18.75">
      <c r="A175" s="276" t="s">
        <v>836</v>
      </c>
      <c r="B175" s="416" t="s">
        <v>713</v>
      </c>
      <c r="C175" s="416"/>
      <c r="D175" s="416"/>
      <c r="E175" s="272">
        <v>100</v>
      </c>
      <c r="F175" s="272">
        <f>F176</f>
        <v>24.9</v>
      </c>
      <c r="G175" s="514">
        <f t="shared" si="23"/>
        <v>24.9</v>
      </c>
    </row>
    <row r="176" spans="1:7" ht="31.5">
      <c r="A176" s="538" t="s">
        <v>201</v>
      </c>
      <c r="B176" s="416" t="s">
        <v>713</v>
      </c>
      <c r="C176" s="416"/>
      <c r="D176" s="416"/>
      <c r="E176" s="272">
        <v>100</v>
      </c>
      <c r="F176" s="272">
        <f>F177</f>
        <v>24.9</v>
      </c>
      <c r="G176" s="514">
        <f t="shared" si="23"/>
        <v>24.9</v>
      </c>
    </row>
    <row r="177" spans="1:7" ht="18.75">
      <c r="A177" s="276" t="s">
        <v>160</v>
      </c>
      <c r="B177" s="416" t="s">
        <v>713</v>
      </c>
      <c r="C177" s="466" t="s">
        <v>214</v>
      </c>
      <c r="D177" s="466" t="s">
        <v>8</v>
      </c>
      <c r="E177" s="105">
        <v>100</v>
      </c>
      <c r="F177" s="105">
        <v>24.9</v>
      </c>
      <c r="G177" s="520">
        <f t="shared" si="23"/>
        <v>24.9</v>
      </c>
    </row>
    <row r="178" spans="1:7" ht="47.25">
      <c r="A178" s="276" t="s">
        <v>837</v>
      </c>
      <c r="B178" s="416" t="s">
        <v>320</v>
      </c>
      <c r="C178" s="416"/>
      <c r="D178" s="416"/>
      <c r="E178" s="371">
        <f>E179</f>
        <v>511.4</v>
      </c>
      <c r="F178" s="371">
        <f>F179</f>
        <v>508.1</v>
      </c>
      <c r="G178" s="514">
        <f t="shared" si="23"/>
        <v>99.354712553773965</v>
      </c>
    </row>
    <row r="179" spans="1:7" ht="31.5">
      <c r="A179" s="538" t="s">
        <v>201</v>
      </c>
      <c r="B179" s="416" t="s">
        <v>320</v>
      </c>
      <c r="C179" s="416"/>
      <c r="D179" s="416"/>
      <c r="E179" s="371">
        <f t="shared" ref="E179:F179" si="28">E180</f>
        <v>511.4</v>
      </c>
      <c r="F179" s="371">
        <f t="shared" si="28"/>
        <v>508.1</v>
      </c>
      <c r="G179" s="514">
        <f t="shared" si="23"/>
        <v>99.354712553773965</v>
      </c>
    </row>
    <row r="180" spans="1:7" ht="18.75">
      <c r="A180" s="276" t="s">
        <v>160</v>
      </c>
      <c r="B180" s="416" t="s">
        <v>320</v>
      </c>
      <c r="C180" s="466" t="s">
        <v>214</v>
      </c>
      <c r="D180" s="466" t="s">
        <v>8</v>
      </c>
      <c r="E180" s="271">
        <v>511.4</v>
      </c>
      <c r="F180" s="271">
        <v>508.1</v>
      </c>
      <c r="G180" s="520">
        <f t="shared" si="23"/>
        <v>99.354712553773965</v>
      </c>
    </row>
    <row r="181" spans="1:7" ht="18.75">
      <c r="A181" s="70" t="s">
        <v>334</v>
      </c>
      <c r="B181" s="416" t="s">
        <v>335</v>
      </c>
      <c r="C181" s="416"/>
      <c r="D181" s="416"/>
      <c r="E181" s="272">
        <f t="shared" ref="E181:F182" si="29">E182</f>
        <v>2833</v>
      </c>
      <c r="F181" s="272">
        <f t="shared" si="29"/>
        <v>2051.8000000000002</v>
      </c>
      <c r="G181" s="514">
        <f t="shared" si="23"/>
        <v>72.42499117543241</v>
      </c>
    </row>
    <row r="182" spans="1:7" ht="31.5">
      <c r="A182" s="70" t="s">
        <v>201</v>
      </c>
      <c r="B182" s="416" t="s">
        <v>335</v>
      </c>
      <c r="C182" s="416"/>
      <c r="D182" s="416"/>
      <c r="E182" s="272">
        <f t="shared" si="29"/>
        <v>2833</v>
      </c>
      <c r="F182" s="272">
        <f t="shared" si="29"/>
        <v>2051.8000000000002</v>
      </c>
      <c r="G182" s="514">
        <f t="shared" si="23"/>
        <v>72.42499117543241</v>
      </c>
    </row>
    <row r="183" spans="1:7" ht="18.75">
      <c r="A183" s="84" t="s">
        <v>162</v>
      </c>
      <c r="B183" s="416" t="s">
        <v>335</v>
      </c>
      <c r="C183" s="466" t="s">
        <v>214</v>
      </c>
      <c r="D183" s="466" t="s">
        <v>14</v>
      </c>
      <c r="E183" s="105">
        <v>2833</v>
      </c>
      <c r="F183" s="105">
        <v>2051.8000000000002</v>
      </c>
      <c r="G183" s="520">
        <f t="shared" si="23"/>
        <v>72.42499117543241</v>
      </c>
    </row>
    <row r="184" spans="1:7" ht="18.75">
      <c r="A184" s="70" t="s">
        <v>336</v>
      </c>
      <c r="B184" s="416" t="s">
        <v>337</v>
      </c>
      <c r="C184" s="416"/>
      <c r="D184" s="416"/>
      <c r="E184" s="272">
        <f>E185</f>
        <v>1640.5</v>
      </c>
      <c r="F184" s="272">
        <f t="shared" ref="F184" si="30">F185</f>
        <v>1456.7</v>
      </c>
      <c r="G184" s="514">
        <f t="shared" si="23"/>
        <v>88.796098750380978</v>
      </c>
    </row>
    <row r="185" spans="1:7" ht="31.5">
      <c r="A185" s="70" t="s">
        <v>201</v>
      </c>
      <c r="B185" s="416" t="s">
        <v>337</v>
      </c>
      <c r="C185" s="416"/>
      <c r="D185" s="416"/>
      <c r="E185" s="272">
        <v>1640.5</v>
      </c>
      <c r="F185" s="272">
        <f>F186</f>
        <v>1456.7</v>
      </c>
      <c r="G185" s="514">
        <f t="shared" si="23"/>
        <v>88.796098750380978</v>
      </c>
    </row>
    <row r="186" spans="1:7" ht="18.75">
      <c r="A186" s="84" t="s">
        <v>162</v>
      </c>
      <c r="B186" s="416" t="s">
        <v>337</v>
      </c>
      <c r="C186" s="466" t="s">
        <v>214</v>
      </c>
      <c r="D186" s="466" t="s">
        <v>14</v>
      </c>
      <c r="E186" s="105">
        <v>1640.5</v>
      </c>
      <c r="F186" s="105">
        <v>1456.7</v>
      </c>
      <c r="G186" s="520">
        <f t="shared" si="23"/>
        <v>88.796098750380978</v>
      </c>
    </row>
    <row r="187" spans="1:7" ht="27" customHeight="1">
      <c r="A187" s="84" t="s">
        <v>264</v>
      </c>
      <c r="B187" s="416" t="s">
        <v>265</v>
      </c>
      <c r="C187" s="416"/>
      <c r="D187" s="416"/>
      <c r="E187" s="272">
        <f>E189</f>
        <v>1087.7</v>
      </c>
      <c r="F187" s="272">
        <f>F188</f>
        <v>873.7</v>
      </c>
      <c r="G187" s="514">
        <f t="shared" si="23"/>
        <v>80.325457387147196</v>
      </c>
    </row>
    <row r="188" spans="1:7" ht="31.5">
      <c r="A188" s="70" t="s">
        <v>201</v>
      </c>
      <c r="B188" s="416" t="s">
        <v>263</v>
      </c>
      <c r="C188" s="416"/>
      <c r="D188" s="416"/>
      <c r="E188" s="272">
        <f>E189</f>
        <v>1087.7</v>
      </c>
      <c r="F188" s="272">
        <f>F189</f>
        <v>873.7</v>
      </c>
      <c r="G188" s="514">
        <f t="shared" si="23"/>
        <v>80.325457387147196</v>
      </c>
    </row>
    <row r="189" spans="1:7" ht="18.75">
      <c r="A189" s="71" t="s">
        <v>147</v>
      </c>
      <c r="B189" s="416" t="s">
        <v>263</v>
      </c>
      <c r="C189" s="466" t="s">
        <v>214</v>
      </c>
      <c r="D189" s="466" t="s">
        <v>532</v>
      </c>
      <c r="E189" s="105">
        <v>1087.7</v>
      </c>
      <c r="F189" s="105">
        <v>873.7</v>
      </c>
      <c r="G189" s="520">
        <f t="shared" si="23"/>
        <v>80.325457387147196</v>
      </c>
    </row>
    <row r="190" spans="1:7" ht="31.5">
      <c r="A190" s="71" t="s">
        <v>324</v>
      </c>
      <c r="B190" s="416" t="s">
        <v>39</v>
      </c>
      <c r="C190" s="416"/>
      <c r="D190" s="416"/>
      <c r="E190" s="272">
        <f t="shared" ref="E190:F191" si="31">E191</f>
        <v>20</v>
      </c>
      <c r="F190" s="272">
        <f t="shared" si="31"/>
        <v>14.1</v>
      </c>
      <c r="G190" s="514">
        <f t="shared" si="23"/>
        <v>70.5</v>
      </c>
    </row>
    <row r="191" spans="1:7" ht="31.5">
      <c r="A191" s="70" t="s">
        <v>201</v>
      </c>
      <c r="B191" s="416" t="s">
        <v>325</v>
      </c>
      <c r="C191" s="416"/>
      <c r="D191" s="416"/>
      <c r="E191" s="272">
        <f t="shared" si="31"/>
        <v>20</v>
      </c>
      <c r="F191" s="272">
        <f t="shared" si="31"/>
        <v>14.1</v>
      </c>
      <c r="G191" s="514">
        <f t="shared" si="23"/>
        <v>70.5</v>
      </c>
    </row>
    <row r="192" spans="1:7" ht="18.75">
      <c r="A192" s="71" t="s">
        <v>160</v>
      </c>
      <c r="B192" s="416" t="s">
        <v>325</v>
      </c>
      <c r="C192" s="466" t="s">
        <v>214</v>
      </c>
      <c r="D192" s="466" t="s">
        <v>8</v>
      </c>
      <c r="E192" s="105">
        <v>20</v>
      </c>
      <c r="F192" s="105">
        <v>14.1</v>
      </c>
      <c r="G192" s="520">
        <f t="shared" si="23"/>
        <v>70.5</v>
      </c>
    </row>
    <row r="193" spans="1:7" ht="47.25">
      <c r="A193" s="472" t="s">
        <v>838</v>
      </c>
      <c r="B193" s="524" t="s">
        <v>228</v>
      </c>
      <c r="C193" s="525"/>
      <c r="D193" s="525"/>
      <c r="E193" s="536">
        <v>50</v>
      </c>
      <c r="F193" s="536">
        <v>50</v>
      </c>
      <c r="G193" s="514">
        <f t="shared" si="23"/>
        <v>100</v>
      </c>
    </row>
    <row r="194" spans="1:7" ht="18.75">
      <c r="A194" s="472" t="s">
        <v>229</v>
      </c>
      <c r="B194" s="524" t="s">
        <v>230</v>
      </c>
      <c r="C194" s="525"/>
      <c r="D194" s="525"/>
      <c r="E194" s="536">
        <v>50</v>
      </c>
      <c r="F194" s="536">
        <v>50</v>
      </c>
      <c r="G194" s="514">
        <f t="shared" si="23"/>
        <v>100</v>
      </c>
    </row>
    <row r="195" spans="1:7" ht="18.75">
      <c r="A195" s="472" t="s">
        <v>229</v>
      </c>
      <c r="B195" s="524" t="s">
        <v>238</v>
      </c>
      <c r="C195" s="525"/>
      <c r="D195" s="525"/>
      <c r="E195" s="536">
        <v>50</v>
      </c>
      <c r="F195" s="536">
        <v>50</v>
      </c>
      <c r="G195" s="514">
        <f t="shared" si="23"/>
        <v>100</v>
      </c>
    </row>
    <row r="196" spans="1:7" ht="31.5">
      <c r="A196" s="472" t="s">
        <v>839</v>
      </c>
      <c r="B196" s="524" t="s">
        <v>88</v>
      </c>
      <c r="C196" s="525"/>
      <c r="D196" s="525"/>
      <c r="E196" s="536">
        <v>50</v>
      </c>
      <c r="F196" s="536">
        <v>50</v>
      </c>
      <c r="G196" s="514">
        <f t="shared" si="23"/>
        <v>100</v>
      </c>
    </row>
    <row r="197" spans="1:7" ht="18.75">
      <c r="A197" s="59" t="s">
        <v>840</v>
      </c>
      <c r="B197" s="302" t="s">
        <v>88</v>
      </c>
      <c r="C197" s="416"/>
      <c r="D197" s="416"/>
      <c r="E197" s="272">
        <v>50</v>
      </c>
      <c r="F197" s="272">
        <v>50</v>
      </c>
      <c r="G197" s="514">
        <f t="shared" si="23"/>
        <v>100</v>
      </c>
    </row>
    <row r="198" spans="1:7" ht="18.75">
      <c r="A198" s="539" t="s">
        <v>160</v>
      </c>
      <c r="B198" s="302" t="s">
        <v>88</v>
      </c>
      <c r="C198" s="466" t="s">
        <v>66</v>
      </c>
      <c r="D198" s="466" t="s">
        <v>8</v>
      </c>
      <c r="E198" s="105">
        <v>50</v>
      </c>
      <c r="F198" s="105">
        <v>50</v>
      </c>
      <c r="G198" s="520">
        <f t="shared" si="23"/>
        <v>100</v>
      </c>
    </row>
    <row r="199" spans="1:7" ht="47.25">
      <c r="A199" s="472" t="s">
        <v>838</v>
      </c>
      <c r="B199" s="524" t="s">
        <v>228</v>
      </c>
      <c r="C199" s="416"/>
      <c r="D199" s="416"/>
      <c r="E199" s="272">
        <v>50</v>
      </c>
      <c r="F199" s="272">
        <f>F200</f>
        <v>50</v>
      </c>
      <c r="G199" s="514">
        <f t="shared" si="23"/>
        <v>100</v>
      </c>
    </row>
    <row r="200" spans="1:7" ht="18.75">
      <c r="A200" s="472" t="s">
        <v>229</v>
      </c>
      <c r="B200" s="524" t="s">
        <v>230</v>
      </c>
      <c r="C200" s="416"/>
      <c r="D200" s="416"/>
      <c r="E200" s="272">
        <v>50</v>
      </c>
      <c r="F200" s="272">
        <f>F201</f>
        <v>50</v>
      </c>
      <c r="G200" s="514">
        <f t="shared" si="23"/>
        <v>100</v>
      </c>
    </row>
    <row r="201" spans="1:7" ht="18.75">
      <c r="A201" s="472" t="s">
        <v>229</v>
      </c>
      <c r="B201" s="524" t="s">
        <v>238</v>
      </c>
      <c r="C201" s="416"/>
      <c r="D201" s="416"/>
      <c r="E201" s="272">
        <v>50</v>
      </c>
      <c r="F201" s="272">
        <f>F202</f>
        <v>50</v>
      </c>
      <c r="G201" s="514">
        <f t="shared" si="23"/>
        <v>100</v>
      </c>
    </row>
    <row r="202" spans="1:7" ht="18.75">
      <c r="A202" s="472" t="s">
        <v>641</v>
      </c>
      <c r="B202" s="524" t="s">
        <v>88</v>
      </c>
      <c r="C202" s="416"/>
      <c r="D202" s="416"/>
      <c r="E202" s="272">
        <v>50</v>
      </c>
      <c r="F202" s="272">
        <f>F203</f>
        <v>50</v>
      </c>
      <c r="G202" s="514">
        <f t="shared" si="23"/>
        <v>100</v>
      </c>
    </row>
    <row r="203" spans="1:7" ht="18.75">
      <c r="A203" s="59" t="s">
        <v>841</v>
      </c>
      <c r="B203" s="302" t="s">
        <v>88</v>
      </c>
      <c r="C203" s="466" t="s">
        <v>66</v>
      </c>
      <c r="D203" s="466" t="s">
        <v>537</v>
      </c>
      <c r="E203" s="105">
        <v>50</v>
      </c>
      <c r="F203" s="105">
        <v>50</v>
      </c>
      <c r="G203" s="520">
        <f t="shared" si="23"/>
        <v>100</v>
      </c>
    </row>
    <row r="204" spans="1:7" ht="47.25">
      <c r="A204" s="71" t="str">
        <f>'[2]приложение 4'!$A$192</f>
        <v>На реализацию мероприятий по обеспечению устойчивого функционирования объектов теплоснабжения на территории Волховского района</v>
      </c>
      <c r="B204" s="302" t="s">
        <v>729</v>
      </c>
      <c r="C204" s="416"/>
      <c r="D204" s="416"/>
      <c r="E204" s="272">
        <v>2600</v>
      </c>
      <c r="F204" s="272">
        <f>F205</f>
        <v>2600</v>
      </c>
      <c r="G204" s="514">
        <f t="shared" si="23"/>
        <v>100</v>
      </c>
    </row>
    <row r="205" spans="1:7" ht="31.5">
      <c r="A205" s="70" t="s">
        <v>201</v>
      </c>
      <c r="B205" s="302" t="s">
        <v>729</v>
      </c>
      <c r="C205" s="416"/>
      <c r="D205" s="416"/>
      <c r="E205" s="272">
        <v>2600</v>
      </c>
      <c r="F205" s="272">
        <f>F206</f>
        <v>2600</v>
      </c>
      <c r="G205" s="514">
        <f t="shared" si="23"/>
        <v>100</v>
      </c>
    </row>
    <row r="206" spans="1:7" ht="18.75">
      <c r="A206" s="71" t="s">
        <v>161</v>
      </c>
      <c r="B206" s="302" t="s">
        <v>729</v>
      </c>
      <c r="C206" s="466" t="s">
        <v>214</v>
      </c>
      <c r="D206" s="466" t="s">
        <v>7</v>
      </c>
      <c r="E206" s="105">
        <v>2600</v>
      </c>
      <c r="F206" s="105">
        <v>2600</v>
      </c>
      <c r="G206" s="520">
        <f t="shared" si="23"/>
        <v>100</v>
      </c>
    </row>
    <row r="207" spans="1:7" ht="47.25">
      <c r="A207" s="59" t="s">
        <v>670</v>
      </c>
      <c r="B207" s="62" t="s">
        <v>230</v>
      </c>
      <c r="C207" s="416"/>
      <c r="D207" s="416"/>
      <c r="E207" s="272">
        <v>100</v>
      </c>
      <c r="F207" s="272">
        <f>F208</f>
        <v>100</v>
      </c>
      <c r="G207" s="514">
        <f t="shared" si="23"/>
        <v>100</v>
      </c>
    </row>
    <row r="208" spans="1:7" ht="18.75">
      <c r="A208" s="59" t="s">
        <v>229</v>
      </c>
      <c r="B208" s="62" t="s">
        <v>238</v>
      </c>
      <c r="C208" s="416"/>
      <c r="D208" s="416"/>
      <c r="E208" s="272">
        <v>100</v>
      </c>
      <c r="F208" s="272">
        <f>F209</f>
        <v>100</v>
      </c>
      <c r="G208" s="514">
        <f t="shared" si="23"/>
        <v>100</v>
      </c>
    </row>
    <row r="209" spans="1:7" ht="31.5">
      <c r="A209" s="59" t="s">
        <v>703</v>
      </c>
      <c r="B209" s="62" t="s">
        <v>704</v>
      </c>
      <c r="C209" s="416"/>
      <c r="D209" s="416"/>
      <c r="E209" s="272">
        <v>100</v>
      </c>
      <c r="F209" s="272">
        <f>F210</f>
        <v>100</v>
      </c>
      <c r="G209" s="514">
        <f t="shared" si="23"/>
        <v>100</v>
      </c>
    </row>
    <row r="210" spans="1:7" ht="31.5">
      <c r="A210" s="61" t="s">
        <v>201</v>
      </c>
      <c r="B210" s="476" t="s">
        <v>704</v>
      </c>
      <c r="C210" s="466" t="s">
        <v>214</v>
      </c>
      <c r="D210" s="466" t="s">
        <v>2</v>
      </c>
      <c r="E210" s="105">
        <v>100</v>
      </c>
      <c r="F210" s="105">
        <v>100</v>
      </c>
      <c r="G210" s="514">
        <f t="shared" ref="G210:G229" si="32">F210/E210*100</f>
        <v>100</v>
      </c>
    </row>
    <row r="211" spans="1:7" ht="47.25">
      <c r="A211" s="59" t="s">
        <v>670</v>
      </c>
      <c r="B211" s="62" t="s">
        <v>230</v>
      </c>
      <c r="C211" s="466"/>
      <c r="D211" s="466"/>
      <c r="E211" s="272">
        <v>388.7</v>
      </c>
      <c r="F211" s="272">
        <f>F212</f>
        <v>388.7</v>
      </c>
      <c r="G211" s="514">
        <f t="shared" si="32"/>
        <v>100</v>
      </c>
    </row>
    <row r="212" spans="1:7" ht="18.75">
      <c r="A212" s="59" t="s">
        <v>229</v>
      </c>
      <c r="B212" s="62" t="s">
        <v>238</v>
      </c>
      <c r="C212" s="466"/>
      <c r="D212" s="466"/>
      <c r="E212" s="272">
        <v>388.7</v>
      </c>
      <c r="F212" s="272">
        <f>F213</f>
        <v>388.7</v>
      </c>
      <c r="G212" s="514">
        <f t="shared" si="32"/>
        <v>100</v>
      </c>
    </row>
    <row r="213" spans="1:7" ht="31.5">
      <c r="A213" s="59" t="s">
        <v>703</v>
      </c>
      <c r="B213" s="62" t="s">
        <v>705</v>
      </c>
      <c r="C213" s="466"/>
      <c r="D213" s="466"/>
      <c r="E213" s="272">
        <v>388.7</v>
      </c>
      <c r="F213" s="272">
        <f>F214</f>
        <v>388.7</v>
      </c>
      <c r="G213" s="514">
        <f t="shared" si="32"/>
        <v>100</v>
      </c>
    </row>
    <row r="214" spans="1:7" ht="31.5">
      <c r="A214" s="61" t="s">
        <v>201</v>
      </c>
      <c r="B214" s="477" t="s">
        <v>705</v>
      </c>
      <c r="C214" s="466" t="s">
        <v>214</v>
      </c>
      <c r="D214" s="466" t="s">
        <v>2</v>
      </c>
      <c r="E214" s="105">
        <v>388.7</v>
      </c>
      <c r="F214" s="105">
        <v>388.7</v>
      </c>
      <c r="G214" s="514">
        <f t="shared" si="32"/>
        <v>100</v>
      </c>
    </row>
    <row r="215" spans="1:7" ht="47.25">
      <c r="A215" s="472" t="s">
        <v>838</v>
      </c>
      <c r="B215" s="69" t="str">
        <f>'[2]приложение 4'!E194</f>
        <v>68 0 00 00000</v>
      </c>
      <c r="C215" s="466"/>
      <c r="D215" s="466"/>
      <c r="E215" s="272">
        <v>8.1999999999999993</v>
      </c>
      <c r="F215" s="272">
        <f>F216</f>
        <v>8.1999999999999993</v>
      </c>
      <c r="G215" s="514">
        <f t="shared" si="32"/>
        <v>100</v>
      </c>
    </row>
    <row r="216" spans="1:7" ht="18.75">
      <c r="A216" s="472" t="s">
        <v>229</v>
      </c>
      <c r="B216" s="69" t="str">
        <f>'[2]приложение 4'!E195</f>
        <v>68 9 00 00000</v>
      </c>
      <c r="C216" s="466"/>
      <c r="D216" s="466"/>
      <c r="E216" s="272">
        <v>8.1999999999999993</v>
      </c>
      <c r="F216" s="272">
        <f>F217</f>
        <v>8.1999999999999993</v>
      </c>
      <c r="G216" s="514">
        <f t="shared" si="32"/>
        <v>100</v>
      </c>
    </row>
    <row r="217" spans="1:7" ht="18.75">
      <c r="A217" s="472" t="s">
        <v>229</v>
      </c>
      <c r="B217" s="69" t="str">
        <f>'[2]приложение 4'!E196</f>
        <v>68 9 01 00000</v>
      </c>
      <c r="C217" s="466"/>
      <c r="D217" s="466"/>
      <c r="E217" s="272">
        <v>8.1999999999999993</v>
      </c>
      <c r="F217" s="272">
        <f>F218</f>
        <v>8.1999999999999993</v>
      </c>
      <c r="G217" s="514">
        <f t="shared" si="32"/>
        <v>100</v>
      </c>
    </row>
    <row r="218" spans="1:7" ht="18.75">
      <c r="A218" s="472" t="s">
        <v>641</v>
      </c>
      <c r="B218" s="69" t="str">
        <f>'[2]приложение 4'!E197</f>
        <v>68 9 01 60600</v>
      </c>
      <c r="C218" s="466"/>
      <c r="D218" s="466"/>
      <c r="E218" s="272">
        <v>8.1999999999999993</v>
      </c>
      <c r="F218" s="272">
        <f>F219</f>
        <v>8.1999999999999993</v>
      </c>
      <c r="G218" s="514">
        <f t="shared" si="32"/>
        <v>100</v>
      </c>
    </row>
    <row r="219" spans="1:7" ht="18.75">
      <c r="A219" s="59" t="s">
        <v>841</v>
      </c>
      <c r="B219" s="69" t="str">
        <f>'[2]приложение 4'!E198</f>
        <v>68 9 01 60600</v>
      </c>
      <c r="C219" s="466" t="s">
        <v>214</v>
      </c>
      <c r="D219" s="466" t="s">
        <v>7</v>
      </c>
      <c r="E219" s="105">
        <v>8.1999999999999993</v>
      </c>
      <c r="F219" s="105">
        <v>8.1999999999999993</v>
      </c>
      <c r="G219" s="514">
        <f t="shared" si="32"/>
        <v>100</v>
      </c>
    </row>
    <row r="220" spans="1:7" ht="22.5" customHeight="1">
      <c r="A220" s="472" t="s">
        <v>838</v>
      </c>
      <c r="B220" s="69" t="str">
        <f>'[2]приложение 4'!E199</f>
        <v>68 0 00 00000</v>
      </c>
      <c r="C220" s="466"/>
      <c r="D220" s="466"/>
      <c r="E220" s="272">
        <v>2</v>
      </c>
      <c r="F220" s="272">
        <f>F221</f>
        <v>2</v>
      </c>
      <c r="G220" s="514">
        <f t="shared" si="32"/>
        <v>100</v>
      </c>
    </row>
    <row r="221" spans="1:7" ht="26.25" customHeight="1">
      <c r="A221" s="472" t="s">
        <v>229</v>
      </c>
      <c r="B221" s="69" t="str">
        <f>'[2]приложение 4'!E200</f>
        <v>68 9 00 00000</v>
      </c>
      <c r="C221" s="466"/>
      <c r="D221" s="466"/>
      <c r="E221" s="272">
        <v>2</v>
      </c>
      <c r="F221" s="272">
        <f>F222</f>
        <v>2</v>
      </c>
      <c r="G221" s="514">
        <f t="shared" si="32"/>
        <v>100</v>
      </c>
    </row>
    <row r="222" spans="1:7" ht="18.75">
      <c r="A222" s="472" t="s">
        <v>229</v>
      </c>
      <c r="B222" s="69" t="str">
        <f>'[2]приложение 4'!E201</f>
        <v>68 9 01 00000</v>
      </c>
      <c r="C222" s="466"/>
      <c r="D222" s="466"/>
      <c r="E222" s="272">
        <v>2</v>
      </c>
      <c r="F222" s="272">
        <f>F223</f>
        <v>2</v>
      </c>
      <c r="G222" s="514">
        <f t="shared" si="32"/>
        <v>100</v>
      </c>
    </row>
    <row r="223" spans="1:7" ht="18.75">
      <c r="A223" s="472" t="s">
        <v>641</v>
      </c>
      <c r="B223" s="69" t="str">
        <f>'[2]приложение 4'!E202</f>
        <v>68 9 01 60600</v>
      </c>
      <c r="C223" s="466"/>
      <c r="D223" s="466"/>
      <c r="E223" s="272">
        <v>2</v>
      </c>
      <c r="F223" s="272">
        <f>F224</f>
        <v>2</v>
      </c>
      <c r="G223" s="514">
        <f t="shared" si="32"/>
        <v>100</v>
      </c>
    </row>
    <row r="224" spans="1:7" ht="18.75">
      <c r="A224" s="59" t="s">
        <v>841</v>
      </c>
      <c r="B224" s="69" t="str">
        <f>'[2]приложение 4'!E203</f>
        <v>68 9 01 60600</v>
      </c>
      <c r="C224" s="466" t="s">
        <v>66</v>
      </c>
      <c r="D224" s="466" t="s">
        <v>7</v>
      </c>
      <c r="E224" s="105">
        <v>2</v>
      </c>
      <c r="F224" s="105">
        <v>2</v>
      </c>
      <c r="G224" s="514">
        <f t="shared" si="32"/>
        <v>100</v>
      </c>
    </row>
    <row r="225" spans="1:7" ht="63">
      <c r="A225" s="71" t="s">
        <v>525</v>
      </c>
      <c r="B225" s="469" t="s">
        <v>526</v>
      </c>
      <c r="C225" s="416"/>
      <c r="D225" s="416"/>
      <c r="E225" s="272">
        <f t="shared" ref="E225:F226" si="33">E226</f>
        <v>3.5</v>
      </c>
      <c r="F225" s="272">
        <f t="shared" si="33"/>
        <v>3.5</v>
      </c>
      <c r="G225" s="514">
        <f t="shared" si="32"/>
        <v>100</v>
      </c>
    </row>
    <row r="226" spans="1:7" ht="31.5">
      <c r="A226" s="467" t="s">
        <v>466</v>
      </c>
      <c r="B226" s="469" t="s">
        <v>602</v>
      </c>
      <c r="C226" s="416"/>
      <c r="D226" s="416"/>
      <c r="E226" s="272">
        <f t="shared" si="33"/>
        <v>3.5</v>
      </c>
      <c r="F226" s="272">
        <f t="shared" si="33"/>
        <v>3.5</v>
      </c>
      <c r="G226" s="514">
        <f t="shared" si="32"/>
        <v>100</v>
      </c>
    </row>
    <row r="227" spans="1:7" ht="18.75">
      <c r="A227" s="71" t="s">
        <v>147</v>
      </c>
      <c r="B227" s="469" t="s">
        <v>602</v>
      </c>
      <c r="C227" s="466" t="s">
        <v>214</v>
      </c>
      <c r="D227" s="466" t="s">
        <v>532</v>
      </c>
      <c r="E227" s="105">
        <v>3.5</v>
      </c>
      <c r="F227" s="105">
        <v>3.5</v>
      </c>
      <c r="G227" s="514">
        <f t="shared" si="32"/>
        <v>100</v>
      </c>
    </row>
    <row r="228" spans="1:7" ht="18.75">
      <c r="A228" s="82" t="s">
        <v>395</v>
      </c>
      <c r="B228" s="60"/>
      <c r="C228" s="69"/>
      <c r="D228" s="69"/>
      <c r="E228" s="63">
        <f>E16</f>
        <v>41229.199999999997</v>
      </c>
      <c r="F228" s="63">
        <f>F16</f>
        <v>38678</v>
      </c>
      <c r="G228" s="520">
        <f t="shared" si="32"/>
        <v>93.81215255207475</v>
      </c>
    </row>
    <row r="229" spans="1:7" ht="18.75">
      <c r="A229" s="61" t="s">
        <v>521</v>
      </c>
      <c r="B229" s="477"/>
      <c r="C229" s="477"/>
      <c r="D229" s="477"/>
      <c r="E229" s="53">
        <f>E16</f>
        <v>41229.199999999997</v>
      </c>
      <c r="F229" s="53">
        <f>F16</f>
        <v>38678</v>
      </c>
      <c r="G229" s="520">
        <f t="shared" si="32"/>
        <v>93.81215255207475</v>
      </c>
    </row>
    <row r="264" spans="1:7">
      <c r="A264" s="284"/>
      <c r="B264" s="285"/>
      <c r="C264" s="285"/>
      <c r="D264" s="285"/>
      <c r="E264" s="279"/>
      <c r="F264" s="280"/>
      <c r="G264" s="280"/>
    </row>
    <row r="265" spans="1:7">
      <c r="A265" s="286"/>
      <c r="B265" s="274"/>
      <c r="C265" s="287"/>
      <c r="D265" s="287"/>
      <c r="E265" s="478"/>
      <c r="F265" s="478"/>
      <c r="G265" s="478"/>
    </row>
    <row r="266" spans="1:7">
      <c r="A266" s="288"/>
      <c r="B266" s="274"/>
      <c r="C266" s="287"/>
      <c r="D266" s="287"/>
      <c r="E266" s="478"/>
      <c r="F266" s="478"/>
      <c r="G266" s="478"/>
    </row>
    <row r="267" spans="1:7">
      <c r="A267" s="289"/>
      <c r="B267" s="274"/>
      <c r="C267" s="287"/>
      <c r="D267" s="287"/>
      <c r="E267" s="478"/>
      <c r="F267" s="478"/>
      <c r="G267" s="478"/>
    </row>
    <row r="268" spans="1:7">
      <c r="A268" s="289"/>
      <c r="B268" s="274"/>
      <c r="C268" s="287"/>
      <c r="D268" s="287"/>
      <c r="E268" s="478"/>
      <c r="F268" s="478"/>
      <c r="G268" s="478"/>
    </row>
    <row r="269" spans="1:7">
      <c r="A269" s="151"/>
      <c r="B269" s="274"/>
      <c r="C269" s="287"/>
      <c r="D269" s="287"/>
      <c r="E269" s="290"/>
      <c r="F269" s="290"/>
      <c r="G269" s="290"/>
    </row>
    <row r="270" spans="1:7">
      <c r="A270" s="286"/>
      <c r="B270" s="274"/>
      <c r="C270" s="287"/>
      <c r="D270" s="287"/>
      <c r="E270" s="478"/>
      <c r="F270" s="478"/>
      <c r="G270" s="478"/>
    </row>
    <row r="271" spans="1:7">
      <c r="A271" s="288"/>
      <c r="B271" s="274"/>
      <c r="C271" s="287"/>
      <c r="D271" s="287"/>
      <c r="E271" s="478"/>
      <c r="F271" s="478"/>
      <c r="G271" s="478"/>
    </row>
    <row r="272" spans="1:7">
      <c r="A272" s="289"/>
      <c r="B272" s="274"/>
      <c r="C272" s="287"/>
      <c r="D272" s="287"/>
      <c r="E272" s="478"/>
      <c r="F272" s="478"/>
      <c r="G272" s="478"/>
    </row>
    <row r="273" spans="1:7">
      <c r="A273" s="289"/>
      <c r="B273" s="274"/>
      <c r="C273" s="287"/>
      <c r="D273" s="287"/>
      <c r="E273" s="478"/>
      <c r="F273" s="478"/>
      <c r="G273" s="478"/>
    </row>
    <row r="274" spans="1:7">
      <c r="A274" s="151"/>
      <c r="B274" s="274"/>
      <c r="C274" s="287"/>
      <c r="D274" s="287"/>
      <c r="E274" s="290"/>
      <c r="F274" s="290"/>
      <c r="G274" s="290"/>
    </row>
    <row r="275" spans="1:7">
      <c r="A275" s="284"/>
      <c r="B275" s="285"/>
      <c r="C275" s="285"/>
      <c r="D275" s="285"/>
      <c r="E275" s="279"/>
      <c r="F275" s="280"/>
      <c r="G275" s="280"/>
    </row>
  </sheetData>
  <autoFilter ref="A16:I229"/>
  <mergeCells count="15">
    <mergeCell ref="B6:G6"/>
    <mergeCell ref="C7:E7"/>
    <mergeCell ref="A8:E8"/>
    <mergeCell ref="A9:G11"/>
    <mergeCell ref="A13:A14"/>
    <mergeCell ref="B13:B14"/>
    <mergeCell ref="C13:C14"/>
    <mergeCell ref="D13:D14"/>
    <mergeCell ref="E13:G13"/>
    <mergeCell ref="B5:I5"/>
    <mergeCell ref="C1:I1"/>
    <mergeCell ref="C2:D2"/>
    <mergeCell ref="E2:I2"/>
    <mergeCell ref="C3:I3"/>
    <mergeCell ref="D4:G4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D11" sqref="D11"/>
    </sheetView>
  </sheetViews>
  <sheetFormatPr defaultRowHeight="15"/>
  <cols>
    <col min="1" max="1" width="24.42578125" style="147" customWidth="1"/>
    <col min="2" max="2" width="17.28515625" style="147" customWidth="1"/>
    <col min="3" max="3" width="19.42578125" style="147" customWidth="1"/>
    <col min="4" max="4" width="12.85546875" style="147" customWidth="1"/>
    <col min="5" max="5" width="21" style="147" customWidth="1"/>
    <col min="6" max="6" width="11.28515625" style="147" customWidth="1"/>
    <col min="7" max="257" width="9.140625" style="147"/>
    <col min="258" max="258" width="50.5703125" style="147" customWidth="1"/>
    <col min="259" max="259" width="24.7109375" style="147" customWidth="1"/>
    <col min="260" max="260" width="27.140625" style="147" customWidth="1"/>
    <col min="261" max="261" width="21" style="147" customWidth="1"/>
    <col min="262" max="513" width="9.140625" style="147"/>
    <col min="514" max="514" width="50.5703125" style="147" customWidth="1"/>
    <col min="515" max="515" width="24.7109375" style="147" customWidth="1"/>
    <col min="516" max="516" width="27.140625" style="147" customWidth="1"/>
    <col min="517" max="517" width="21" style="147" customWidth="1"/>
    <col min="518" max="769" width="9.140625" style="147"/>
    <col min="770" max="770" width="50.5703125" style="147" customWidth="1"/>
    <col min="771" max="771" width="24.7109375" style="147" customWidth="1"/>
    <col min="772" max="772" width="27.140625" style="147" customWidth="1"/>
    <col min="773" max="773" width="21" style="147" customWidth="1"/>
    <col min="774" max="1025" width="9.140625" style="147"/>
    <col min="1026" max="1026" width="50.5703125" style="147" customWidth="1"/>
    <col min="1027" max="1027" width="24.7109375" style="147" customWidth="1"/>
    <col min="1028" max="1028" width="27.140625" style="147" customWidth="1"/>
    <col min="1029" max="1029" width="21" style="147" customWidth="1"/>
    <col min="1030" max="1281" width="9.140625" style="147"/>
    <col min="1282" max="1282" width="50.5703125" style="147" customWidth="1"/>
    <col min="1283" max="1283" width="24.7109375" style="147" customWidth="1"/>
    <col min="1284" max="1284" width="27.140625" style="147" customWidth="1"/>
    <col min="1285" max="1285" width="21" style="147" customWidth="1"/>
    <col min="1286" max="1537" width="9.140625" style="147"/>
    <col min="1538" max="1538" width="50.5703125" style="147" customWidth="1"/>
    <col min="1539" max="1539" width="24.7109375" style="147" customWidth="1"/>
    <col min="1540" max="1540" width="27.140625" style="147" customWidth="1"/>
    <col min="1541" max="1541" width="21" style="147" customWidth="1"/>
    <col min="1542" max="1793" width="9.140625" style="147"/>
    <col min="1794" max="1794" width="50.5703125" style="147" customWidth="1"/>
    <col min="1795" max="1795" width="24.7109375" style="147" customWidth="1"/>
    <col min="1796" max="1796" width="27.140625" style="147" customWidth="1"/>
    <col min="1797" max="1797" width="21" style="147" customWidth="1"/>
    <col min="1798" max="2049" width="9.140625" style="147"/>
    <col min="2050" max="2050" width="50.5703125" style="147" customWidth="1"/>
    <col min="2051" max="2051" width="24.7109375" style="147" customWidth="1"/>
    <col min="2052" max="2052" width="27.140625" style="147" customWidth="1"/>
    <col min="2053" max="2053" width="21" style="147" customWidth="1"/>
    <col min="2054" max="2305" width="9.140625" style="147"/>
    <col min="2306" max="2306" width="50.5703125" style="147" customWidth="1"/>
    <col min="2307" max="2307" width="24.7109375" style="147" customWidth="1"/>
    <col min="2308" max="2308" width="27.140625" style="147" customWidth="1"/>
    <col min="2309" max="2309" width="21" style="147" customWidth="1"/>
    <col min="2310" max="2561" width="9.140625" style="147"/>
    <col min="2562" max="2562" width="50.5703125" style="147" customWidth="1"/>
    <col min="2563" max="2563" width="24.7109375" style="147" customWidth="1"/>
    <col min="2564" max="2564" width="27.140625" style="147" customWidth="1"/>
    <col min="2565" max="2565" width="21" style="147" customWidth="1"/>
    <col min="2566" max="2817" width="9.140625" style="147"/>
    <col min="2818" max="2818" width="50.5703125" style="147" customWidth="1"/>
    <col min="2819" max="2819" width="24.7109375" style="147" customWidth="1"/>
    <col min="2820" max="2820" width="27.140625" style="147" customWidth="1"/>
    <col min="2821" max="2821" width="21" style="147" customWidth="1"/>
    <col min="2822" max="3073" width="9.140625" style="147"/>
    <col min="3074" max="3074" width="50.5703125" style="147" customWidth="1"/>
    <col min="3075" max="3075" width="24.7109375" style="147" customWidth="1"/>
    <col min="3076" max="3076" width="27.140625" style="147" customWidth="1"/>
    <col min="3077" max="3077" width="21" style="147" customWidth="1"/>
    <col min="3078" max="3329" width="9.140625" style="147"/>
    <col min="3330" max="3330" width="50.5703125" style="147" customWidth="1"/>
    <col min="3331" max="3331" width="24.7109375" style="147" customWidth="1"/>
    <col min="3332" max="3332" width="27.140625" style="147" customWidth="1"/>
    <col min="3333" max="3333" width="21" style="147" customWidth="1"/>
    <col min="3334" max="3585" width="9.140625" style="147"/>
    <col min="3586" max="3586" width="50.5703125" style="147" customWidth="1"/>
    <col min="3587" max="3587" width="24.7109375" style="147" customWidth="1"/>
    <col min="3588" max="3588" width="27.140625" style="147" customWidth="1"/>
    <col min="3589" max="3589" width="21" style="147" customWidth="1"/>
    <col min="3590" max="3841" width="9.140625" style="147"/>
    <col min="3842" max="3842" width="50.5703125" style="147" customWidth="1"/>
    <col min="3843" max="3843" width="24.7109375" style="147" customWidth="1"/>
    <col min="3844" max="3844" width="27.140625" style="147" customWidth="1"/>
    <col min="3845" max="3845" width="21" style="147" customWidth="1"/>
    <col min="3846" max="4097" width="9.140625" style="147"/>
    <col min="4098" max="4098" width="50.5703125" style="147" customWidth="1"/>
    <col min="4099" max="4099" width="24.7109375" style="147" customWidth="1"/>
    <col min="4100" max="4100" width="27.140625" style="147" customWidth="1"/>
    <col min="4101" max="4101" width="21" style="147" customWidth="1"/>
    <col min="4102" max="4353" width="9.140625" style="147"/>
    <col min="4354" max="4354" width="50.5703125" style="147" customWidth="1"/>
    <col min="4355" max="4355" width="24.7109375" style="147" customWidth="1"/>
    <col min="4356" max="4356" width="27.140625" style="147" customWidth="1"/>
    <col min="4357" max="4357" width="21" style="147" customWidth="1"/>
    <col min="4358" max="4609" width="9.140625" style="147"/>
    <col min="4610" max="4610" width="50.5703125" style="147" customWidth="1"/>
    <col min="4611" max="4611" width="24.7109375" style="147" customWidth="1"/>
    <col min="4612" max="4612" width="27.140625" style="147" customWidth="1"/>
    <col min="4613" max="4613" width="21" style="147" customWidth="1"/>
    <col min="4614" max="4865" width="9.140625" style="147"/>
    <col min="4866" max="4866" width="50.5703125" style="147" customWidth="1"/>
    <col min="4867" max="4867" width="24.7109375" style="147" customWidth="1"/>
    <col min="4868" max="4868" width="27.140625" style="147" customWidth="1"/>
    <col min="4869" max="4869" width="21" style="147" customWidth="1"/>
    <col min="4870" max="5121" width="9.140625" style="147"/>
    <col min="5122" max="5122" width="50.5703125" style="147" customWidth="1"/>
    <col min="5123" max="5123" width="24.7109375" style="147" customWidth="1"/>
    <col min="5124" max="5124" width="27.140625" style="147" customWidth="1"/>
    <col min="5125" max="5125" width="21" style="147" customWidth="1"/>
    <col min="5126" max="5377" width="9.140625" style="147"/>
    <col min="5378" max="5378" width="50.5703125" style="147" customWidth="1"/>
    <col min="5379" max="5379" width="24.7109375" style="147" customWidth="1"/>
    <col min="5380" max="5380" width="27.140625" style="147" customWidth="1"/>
    <col min="5381" max="5381" width="21" style="147" customWidth="1"/>
    <col min="5382" max="5633" width="9.140625" style="147"/>
    <col min="5634" max="5634" width="50.5703125" style="147" customWidth="1"/>
    <col min="5635" max="5635" width="24.7109375" style="147" customWidth="1"/>
    <col min="5636" max="5636" width="27.140625" style="147" customWidth="1"/>
    <col min="5637" max="5637" width="21" style="147" customWidth="1"/>
    <col min="5638" max="5889" width="9.140625" style="147"/>
    <col min="5890" max="5890" width="50.5703125" style="147" customWidth="1"/>
    <col min="5891" max="5891" width="24.7109375" style="147" customWidth="1"/>
    <col min="5892" max="5892" width="27.140625" style="147" customWidth="1"/>
    <col min="5893" max="5893" width="21" style="147" customWidth="1"/>
    <col min="5894" max="6145" width="9.140625" style="147"/>
    <col min="6146" max="6146" width="50.5703125" style="147" customWidth="1"/>
    <col min="6147" max="6147" width="24.7109375" style="147" customWidth="1"/>
    <col min="6148" max="6148" width="27.140625" style="147" customWidth="1"/>
    <col min="6149" max="6149" width="21" style="147" customWidth="1"/>
    <col min="6150" max="6401" width="9.140625" style="147"/>
    <col min="6402" max="6402" width="50.5703125" style="147" customWidth="1"/>
    <col min="6403" max="6403" width="24.7109375" style="147" customWidth="1"/>
    <col min="6404" max="6404" width="27.140625" style="147" customWidth="1"/>
    <col min="6405" max="6405" width="21" style="147" customWidth="1"/>
    <col min="6406" max="6657" width="9.140625" style="147"/>
    <col min="6658" max="6658" width="50.5703125" style="147" customWidth="1"/>
    <col min="6659" max="6659" width="24.7109375" style="147" customWidth="1"/>
    <col min="6660" max="6660" width="27.140625" style="147" customWidth="1"/>
    <col min="6661" max="6661" width="21" style="147" customWidth="1"/>
    <col min="6662" max="6913" width="9.140625" style="147"/>
    <col min="6914" max="6914" width="50.5703125" style="147" customWidth="1"/>
    <col min="6915" max="6915" width="24.7109375" style="147" customWidth="1"/>
    <col min="6916" max="6916" width="27.140625" style="147" customWidth="1"/>
    <col min="6917" max="6917" width="21" style="147" customWidth="1"/>
    <col min="6918" max="7169" width="9.140625" style="147"/>
    <col min="7170" max="7170" width="50.5703125" style="147" customWidth="1"/>
    <col min="7171" max="7171" width="24.7109375" style="147" customWidth="1"/>
    <col min="7172" max="7172" width="27.140625" style="147" customWidth="1"/>
    <col min="7173" max="7173" width="21" style="147" customWidth="1"/>
    <col min="7174" max="7425" width="9.140625" style="147"/>
    <col min="7426" max="7426" width="50.5703125" style="147" customWidth="1"/>
    <col min="7427" max="7427" width="24.7109375" style="147" customWidth="1"/>
    <col min="7428" max="7428" width="27.140625" style="147" customWidth="1"/>
    <col min="7429" max="7429" width="21" style="147" customWidth="1"/>
    <col min="7430" max="7681" width="9.140625" style="147"/>
    <col min="7682" max="7682" width="50.5703125" style="147" customWidth="1"/>
    <col min="7683" max="7683" width="24.7109375" style="147" customWidth="1"/>
    <col min="7684" max="7684" width="27.140625" style="147" customWidth="1"/>
    <col min="7685" max="7685" width="21" style="147" customWidth="1"/>
    <col min="7686" max="7937" width="9.140625" style="147"/>
    <col min="7938" max="7938" width="50.5703125" style="147" customWidth="1"/>
    <col min="7939" max="7939" width="24.7109375" style="147" customWidth="1"/>
    <col min="7940" max="7940" width="27.140625" style="147" customWidth="1"/>
    <col min="7941" max="7941" width="21" style="147" customWidth="1"/>
    <col min="7942" max="8193" width="9.140625" style="147"/>
    <col min="8194" max="8194" width="50.5703125" style="147" customWidth="1"/>
    <col min="8195" max="8195" width="24.7109375" style="147" customWidth="1"/>
    <col min="8196" max="8196" width="27.140625" style="147" customWidth="1"/>
    <col min="8197" max="8197" width="21" style="147" customWidth="1"/>
    <col min="8198" max="8449" width="9.140625" style="147"/>
    <col min="8450" max="8450" width="50.5703125" style="147" customWidth="1"/>
    <col min="8451" max="8451" width="24.7109375" style="147" customWidth="1"/>
    <col min="8452" max="8452" width="27.140625" style="147" customWidth="1"/>
    <col min="8453" max="8453" width="21" style="147" customWidth="1"/>
    <col min="8454" max="8705" width="9.140625" style="147"/>
    <col min="8706" max="8706" width="50.5703125" style="147" customWidth="1"/>
    <col min="8707" max="8707" width="24.7109375" style="147" customWidth="1"/>
    <col min="8708" max="8708" width="27.140625" style="147" customWidth="1"/>
    <col min="8709" max="8709" width="21" style="147" customWidth="1"/>
    <col min="8710" max="8961" width="9.140625" style="147"/>
    <col min="8962" max="8962" width="50.5703125" style="147" customWidth="1"/>
    <col min="8963" max="8963" width="24.7109375" style="147" customWidth="1"/>
    <col min="8964" max="8964" width="27.140625" style="147" customWidth="1"/>
    <col min="8965" max="8965" width="21" style="147" customWidth="1"/>
    <col min="8966" max="9217" width="9.140625" style="147"/>
    <col min="9218" max="9218" width="50.5703125" style="147" customWidth="1"/>
    <col min="9219" max="9219" width="24.7109375" style="147" customWidth="1"/>
    <col min="9220" max="9220" width="27.140625" style="147" customWidth="1"/>
    <col min="9221" max="9221" width="21" style="147" customWidth="1"/>
    <col min="9222" max="9473" width="9.140625" style="147"/>
    <col min="9474" max="9474" width="50.5703125" style="147" customWidth="1"/>
    <col min="9475" max="9475" width="24.7109375" style="147" customWidth="1"/>
    <col min="9476" max="9476" width="27.140625" style="147" customWidth="1"/>
    <col min="9477" max="9477" width="21" style="147" customWidth="1"/>
    <col min="9478" max="9729" width="9.140625" style="147"/>
    <col min="9730" max="9730" width="50.5703125" style="147" customWidth="1"/>
    <col min="9731" max="9731" width="24.7109375" style="147" customWidth="1"/>
    <col min="9732" max="9732" width="27.140625" style="147" customWidth="1"/>
    <col min="9733" max="9733" width="21" style="147" customWidth="1"/>
    <col min="9734" max="9985" width="9.140625" style="147"/>
    <col min="9986" max="9986" width="50.5703125" style="147" customWidth="1"/>
    <col min="9987" max="9987" width="24.7109375" style="147" customWidth="1"/>
    <col min="9988" max="9988" width="27.140625" style="147" customWidth="1"/>
    <col min="9989" max="9989" width="21" style="147" customWidth="1"/>
    <col min="9990" max="10241" width="9.140625" style="147"/>
    <col min="10242" max="10242" width="50.5703125" style="147" customWidth="1"/>
    <col min="10243" max="10243" width="24.7109375" style="147" customWidth="1"/>
    <col min="10244" max="10244" width="27.140625" style="147" customWidth="1"/>
    <col min="10245" max="10245" width="21" style="147" customWidth="1"/>
    <col min="10246" max="10497" width="9.140625" style="147"/>
    <col min="10498" max="10498" width="50.5703125" style="147" customWidth="1"/>
    <col min="10499" max="10499" width="24.7109375" style="147" customWidth="1"/>
    <col min="10500" max="10500" width="27.140625" style="147" customWidth="1"/>
    <col min="10501" max="10501" width="21" style="147" customWidth="1"/>
    <col min="10502" max="10753" width="9.140625" style="147"/>
    <col min="10754" max="10754" width="50.5703125" style="147" customWidth="1"/>
    <col min="10755" max="10755" width="24.7109375" style="147" customWidth="1"/>
    <col min="10756" max="10756" width="27.140625" style="147" customWidth="1"/>
    <col min="10757" max="10757" width="21" style="147" customWidth="1"/>
    <col min="10758" max="11009" width="9.140625" style="147"/>
    <col min="11010" max="11010" width="50.5703125" style="147" customWidth="1"/>
    <col min="11011" max="11011" width="24.7109375" style="147" customWidth="1"/>
    <col min="11012" max="11012" width="27.140625" style="147" customWidth="1"/>
    <col min="11013" max="11013" width="21" style="147" customWidth="1"/>
    <col min="11014" max="11265" width="9.140625" style="147"/>
    <col min="11266" max="11266" width="50.5703125" style="147" customWidth="1"/>
    <col min="11267" max="11267" width="24.7109375" style="147" customWidth="1"/>
    <col min="11268" max="11268" width="27.140625" style="147" customWidth="1"/>
    <col min="11269" max="11269" width="21" style="147" customWidth="1"/>
    <col min="11270" max="11521" width="9.140625" style="147"/>
    <col min="11522" max="11522" width="50.5703125" style="147" customWidth="1"/>
    <col min="11523" max="11523" width="24.7109375" style="147" customWidth="1"/>
    <col min="11524" max="11524" width="27.140625" style="147" customWidth="1"/>
    <col min="11525" max="11525" width="21" style="147" customWidth="1"/>
    <col min="11526" max="11777" width="9.140625" style="147"/>
    <col min="11778" max="11778" width="50.5703125" style="147" customWidth="1"/>
    <col min="11779" max="11779" width="24.7109375" style="147" customWidth="1"/>
    <col min="11780" max="11780" width="27.140625" style="147" customWidth="1"/>
    <col min="11781" max="11781" width="21" style="147" customWidth="1"/>
    <col min="11782" max="12033" width="9.140625" style="147"/>
    <col min="12034" max="12034" width="50.5703125" style="147" customWidth="1"/>
    <col min="12035" max="12035" width="24.7109375" style="147" customWidth="1"/>
    <col min="12036" max="12036" width="27.140625" style="147" customWidth="1"/>
    <col min="12037" max="12037" width="21" style="147" customWidth="1"/>
    <col min="12038" max="12289" width="9.140625" style="147"/>
    <col min="12290" max="12290" width="50.5703125" style="147" customWidth="1"/>
    <col min="12291" max="12291" width="24.7109375" style="147" customWidth="1"/>
    <col min="12292" max="12292" width="27.140625" style="147" customWidth="1"/>
    <col min="12293" max="12293" width="21" style="147" customWidth="1"/>
    <col min="12294" max="12545" width="9.140625" style="147"/>
    <col min="12546" max="12546" width="50.5703125" style="147" customWidth="1"/>
    <col min="12547" max="12547" width="24.7109375" style="147" customWidth="1"/>
    <col min="12548" max="12548" width="27.140625" style="147" customWidth="1"/>
    <col min="12549" max="12549" width="21" style="147" customWidth="1"/>
    <col min="12550" max="12801" width="9.140625" style="147"/>
    <col min="12802" max="12802" width="50.5703125" style="147" customWidth="1"/>
    <col min="12803" max="12803" width="24.7109375" style="147" customWidth="1"/>
    <col min="12804" max="12804" width="27.140625" style="147" customWidth="1"/>
    <col min="12805" max="12805" width="21" style="147" customWidth="1"/>
    <col min="12806" max="13057" width="9.140625" style="147"/>
    <col min="13058" max="13058" width="50.5703125" style="147" customWidth="1"/>
    <col min="13059" max="13059" width="24.7109375" style="147" customWidth="1"/>
    <col min="13060" max="13060" width="27.140625" style="147" customWidth="1"/>
    <col min="13061" max="13061" width="21" style="147" customWidth="1"/>
    <col min="13062" max="13313" width="9.140625" style="147"/>
    <col min="13314" max="13314" width="50.5703125" style="147" customWidth="1"/>
    <col min="13315" max="13315" width="24.7109375" style="147" customWidth="1"/>
    <col min="13316" max="13316" width="27.140625" style="147" customWidth="1"/>
    <col min="13317" max="13317" width="21" style="147" customWidth="1"/>
    <col min="13318" max="13569" width="9.140625" style="147"/>
    <col min="13570" max="13570" width="50.5703125" style="147" customWidth="1"/>
    <col min="13571" max="13571" width="24.7109375" style="147" customWidth="1"/>
    <col min="13572" max="13572" width="27.140625" style="147" customWidth="1"/>
    <col min="13573" max="13573" width="21" style="147" customWidth="1"/>
    <col min="13574" max="13825" width="9.140625" style="147"/>
    <col min="13826" max="13826" width="50.5703125" style="147" customWidth="1"/>
    <col min="13827" max="13827" width="24.7109375" style="147" customWidth="1"/>
    <col min="13828" max="13828" width="27.140625" style="147" customWidth="1"/>
    <col min="13829" max="13829" width="21" style="147" customWidth="1"/>
    <col min="13830" max="14081" width="9.140625" style="147"/>
    <col min="14082" max="14082" width="50.5703125" style="147" customWidth="1"/>
    <col min="14083" max="14083" width="24.7109375" style="147" customWidth="1"/>
    <col min="14084" max="14084" width="27.140625" style="147" customWidth="1"/>
    <col min="14085" max="14085" width="21" style="147" customWidth="1"/>
    <col min="14086" max="14337" width="9.140625" style="147"/>
    <col min="14338" max="14338" width="50.5703125" style="147" customWidth="1"/>
    <col min="14339" max="14339" width="24.7109375" style="147" customWidth="1"/>
    <col min="14340" max="14340" width="27.140625" style="147" customWidth="1"/>
    <col min="14341" max="14341" width="21" style="147" customWidth="1"/>
    <col min="14342" max="14593" width="9.140625" style="147"/>
    <col min="14594" max="14594" width="50.5703125" style="147" customWidth="1"/>
    <col min="14595" max="14595" width="24.7109375" style="147" customWidth="1"/>
    <col min="14596" max="14596" width="27.140625" style="147" customWidth="1"/>
    <col min="14597" max="14597" width="21" style="147" customWidth="1"/>
    <col min="14598" max="14849" width="9.140625" style="147"/>
    <col min="14850" max="14850" width="50.5703125" style="147" customWidth="1"/>
    <col min="14851" max="14851" width="24.7109375" style="147" customWidth="1"/>
    <col min="14852" max="14852" width="27.140625" style="147" customWidth="1"/>
    <col min="14853" max="14853" width="21" style="147" customWidth="1"/>
    <col min="14854" max="15105" width="9.140625" style="147"/>
    <col min="15106" max="15106" width="50.5703125" style="147" customWidth="1"/>
    <col min="15107" max="15107" width="24.7109375" style="147" customWidth="1"/>
    <col min="15108" max="15108" width="27.140625" style="147" customWidth="1"/>
    <col min="15109" max="15109" width="21" style="147" customWidth="1"/>
    <col min="15110" max="15361" width="9.140625" style="147"/>
    <col min="15362" max="15362" width="50.5703125" style="147" customWidth="1"/>
    <col min="15363" max="15363" width="24.7109375" style="147" customWidth="1"/>
    <col min="15364" max="15364" width="27.140625" style="147" customWidth="1"/>
    <col min="15365" max="15365" width="21" style="147" customWidth="1"/>
    <col min="15366" max="15617" width="9.140625" style="147"/>
    <col min="15618" max="15618" width="50.5703125" style="147" customWidth="1"/>
    <col min="15619" max="15619" width="24.7109375" style="147" customWidth="1"/>
    <col min="15620" max="15620" width="27.140625" style="147" customWidth="1"/>
    <col min="15621" max="15621" width="21" style="147" customWidth="1"/>
    <col min="15622" max="15873" width="9.140625" style="147"/>
    <col min="15874" max="15874" width="50.5703125" style="147" customWidth="1"/>
    <col min="15875" max="15875" width="24.7109375" style="147" customWidth="1"/>
    <col min="15876" max="15876" width="27.140625" style="147" customWidth="1"/>
    <col min="15877" max="15877" width="21" style="147" customWidth="1"/>
    <col min="15878" max="16129" width="9.140625" style="147"/>
    <col min="16130" max="16130" width="50.5703125" style="147" customWidth="1"/>
    <col min="16131" max="16131" width="24.7109375" style="147" customWidth="1"/>
    <col min="16132" max="16132" width="27.140625" style="147" customWidth="1"/>
    <col min="16133" max="16133" width="21" style="147" customWidth="1"/>
    <col min="16134" max="16384" width="9.140625" style="147"/>
  </cols>
  <sheetData>
    <row r="1" spans="1:11">
      <c r="E1" s="441" t="s">
        <v>866</v>
      </c>
      <c r="F1" s="442"/>
      <c r="G1" s="442"/>
    </row>
    <row r="2" spans="1:11">
      <c r="A2" s="432"/>
      <c r="B2" s="432"/>
      <c r="C2" s="432"/>
      <c r="D2" s="432"/>
      <c r="E2" s="433" t="s">
        <v>663</v>
      </c>
      <c r="F2" s="432"/>
      <c r="G2" s="432"/>
      <c r="H2" s="432"/>
      <c r="I2" s="432"/>
      <c r="J2" s="432"/>
    </row>
    <row r="3" spans="1:11" ht="3" customHeight="1">
      <c r="A3" s="432"/>
      <c r="B3" s="432"/>
      <c r="C3" s="432"/>
      <c r="D3" s="655"/>
      <c r="E3" s="655"/>
      <c r="F3" s="432"/>
      <c r="G3" s="432"/>
      <c r="H3" s="432"/>
      <c r="I3" s="432"/>
      <c r="J3" s="432"/>
    </row>
    <row r="4" spans="1:11">
      <c r="A4" s="432"/>
      <c r="B4" s="432"/>
      <c r="C4" s="432"/>
      <c r="D4" s="656" t="s">
        <v>875</v>
      </c>
      <c r="E4" s="657"/>
      <c r="F4" s="432"/>
      <c r="G4" s="432"/>
      <c r="H4" s="432"/>
      <c r="I4" s="432"/>
      <c r="J4" s="432"/>
    </row>
    <row r="5" spans="1:11">
      <c r="A5" s="432"/>
      <c r="B5" s="432"/>
      <c r="C5" s="432"/>
      <c r="D5" s="647" t="s">
        <v>664</v>
      </c>
      <c r="E5" s="647"/>
      <c r="F5" s="434"/>
      <c r="G5" s="434"/>
      <c r="H5" s="434"/>
      <c r="I5" s="434"/>
      <c r="J5" s="434"/>
    </row>
    <row r="6" spans="1:11">
      <c r="A6" s="432"/>
      <c r="B6" s="432"/>
      <c r="C6" s="432"/>
      <c r="D6" s="432" t="s">
        <v>666</v>
      </c>
      <c r="E6" s="432"/>
      <c r="F6" s="435"/>
      <c r="G6" s="432"/>
      <c r="H6" s="432"/>
      <c r="I6" s="432"/>
      <c r="J6" s="432"/>
    </row>
    <row r="7" spans="1:11">
      <c r="A7" s="658"/>
      <c r="B7" s="658"/>
      <c r="C7" s="658"/>
      <c r="D7" s="658"/>
      <c r="E7" s="658"/>
      <c r="F7" s="436"/>
      <c r="G7" s="437"/>
      <c r="H7" s="437"/>
      <c r="I7" s="437"/>
      <c r="J7" s="437"/>
    </row>
    <row r="8" spans="1:11" s="439" customFormat="1" ht="68.25" customHeight="1" thickBot="1">
      <c r="A8" s="659" t="s">
        <v>876</v>
      </c>
      <c r="B8" s="659"/>
      <c r="C8" s="659"/>
      <c r="D8" s="659"/>
      <c r="E8" s="659"/>
      <c r="F8" s="438"/>
      <c r="G8" s="438"/>
      <c r="H8" s="438"/>
      <c r="I8" s="438"/>
      <c r="J8" s="438"/>
      <c r="K8" s="438"/>
    </row>
    <row r="9" spans="1:11" s="446" customFormat="1" ht="51.75" thickBot="1">
      <c r="A9" s="443" t="s">
        <v>842</v>
      </c>
      <c r="B9" s="444" t="s">
        <v>843</v>
      </c>
      <c r="C9" s="445" t="s">
        <v>844</v>
      </c>
      <c r="D9" s="546" t="s">
        <v>845</v>
      </c>
      <c r="E9" s="547" t="s">
        <v>583</v>
      </c>
      <c r="F9" s="548" t="s">
        <v>846</v>
      </c>
      <c r="G9" s="542" t="s">
        <v>847</v>
      </c>
    </row>
    <row r="10" spans="1:11" s="446" customFormat="1" ht="25.5">
      <c r="A10" s="551" t="s">
        <v>848</v>
      </c>
      <c r="B10" s="552" t="s">
        <v>2</v>
      </c>
      <c r="C10" s="552"/>
      <c r="D10" s="550"/>
      <c r="E10" s="550" t="s">
        <v>849</v>
      </c>
      <c r="F10" s="550" t="s">
        <v>850</v>
      </c>
      <c r="G10" s="550" t="s">
        <v>853</v>
      </c>
    </row>
    <row r="11" spans="1:11" s="446" customFormat="1" ht="153" customHeight="1">
      <c r="A11" s="447" t="s">
        <v>280</v>
      </c>
      <c r="B11" s="544"/>
      <c r="C11" s="544"/>
      <c r="D11" s="544"/>
      <c r="E11" s="545"/>
      <c r="F11" s="543"/>
      <c r="G11" s="550"/>
    </row>
    <row r="12" spans="1:11" s="449" customFormat="1" ht="86.25" customHeight="1">
      <c r="A12" s="554" t="s">
        <v>286</v>
      </c>
      <c r="B12" s="549" t="s">
        <v>2</v>
      </c>
      <c r="C12" s="549" t="s">
        <v>697</v>
      </c>
      <c r="D12" s="549" t="s">
        <v>851</v>
      </c>
      <c r="E12" s="553" t="s">
        <v>867</v>
      </c>
      <c r="F12" s="550" t="s">
        <v>852</v>
      </c>
      <c r="G12" s="550" t="s">
        <v>853</v>
      </c>
    </row>
    <row r="13" spans="1:11" s="450" customFormat="1" ht="111.75" customHeight="1">
      <c r="A13" s="440" t="s">
        <v>301</v>
      </c>
      <c r="B13" s="555" t="s">
        <v>2</v>
      </c>
      <c r="C13" s="555"/>
      <c r="D13" s="555"/>
      <c r="E13" s="553"/>
      <c r="F13" s="556"/>
      <c r="G13" s="556"/>
    </row>
    <row r="14" spans="1:11" s="450" customFormat="1" ht="174" customHeight="1">
      <c r="A14" s="451" t="s">
        <v>854</v>
      </c>
      <c r="B14" s="555" t="s">
        <v>2</v>
      </c>
      <c r="C14" s="555" t="s">
        <v>855</v>
      </c>
      <c r="D14" s="555" t="s">
        <v>851</v>
      </c>
      <c r="E14" s="553" t="s">
        <v>856</v>
      </c>
      <c r="F14" s="556" t="s">
        <v>856</v>
      </c>
      <c r="G14" s="556" t="s">
        <v>131</v>
      </c>
    </row>
    <row r="15" spans="1:11" s="449" customFormat="1" ht="63.75" customHeight="1">
      <c r="A15" s="448" t="s">
        <v>703</v>
      </c>
      <c r="B15" s="549" t="s">
        <v>2</v>
      </c>
      <c r="C15" s="549"/>
      <c r="D15" s="549"/>
      <c r="E15" s="553"/>
      <c r="F15" s="550"/>
      <c r="G15" s="550"/>
    </row>
    <row r="16" spans="1:11" s="450" customFormat="1" ht="13.5" thickBot="1">
      <c r="A16" s="440" t="s">
        <v>229</v>
      </c>
      <c r="B16" s="555" t="s">
        <v>2</v>
      </c>
      <c r="C16" s="555" t="s">
        <v>704</v>
      </c>
      <c r="D16" s="555" t="s">
        <v>851</v>
      </c>
      <c r="E16" s="553" t="s">
        <v>857</v>
      </c>
      <c r="F16" s="550" t="s">
        <v>857</v>
      </c>
      <c r="G16" s="550" t="s">
        <v>131</v>
      </c>
    </row>
    <row r="17" spans="1:7" s="446" customFormat="1" ht="36" customHeight="1">
      <c r="A17" s="452" t="s">
        <v>703</v>
      </c>
      <c r="B17" s="549" t="s">
        <v>2</v>
      </c>
      <c r="C17" s="549"/>
      <c r="D17" s="549"/>
      <c r="E17" s="553"/>
      <c r="F17" s="557"/>
      <c r="G17" s="557"/>
    </row>
    <row r="18" spans="1:7" s="446" customFormat="1" ht="20.25" customHeight="1">
      <c r="A18" s="440" t="s">
        <v>229</v>
      </c>
      <c r="B18" s="549" t="s">
        <v>2</v>
      </c>
      <c r="C18" s="549" t="s">
        <v>705</v>
      </c>
      <c r="D18" s="549" t="s">
        <v>851</v>
      </c>
      <c r="E18" s="553" t="s">
        <v>858</v>
      </c>
      <c r="F18" s="557" t="s">
        <v>858</v>
      </c>
      <c r="G18" s="557" t="s">
        <v>131</v>
      </c>
    </row>
    <row r="19" spans="1:7" s="449" customFormat="1" ht="24">
      <c r="A19" s="448" t="s">
        <v>859</v>
      </c>
      <c r="B19" s="544"/>
      <c r="C19" s="544"/>
      <c r="D19" s="544"/>
      <c r="E19" s="550" t="s">
        <v>849</v>
      </c>
      <c r="F19" s="550" t="s">
        <v>850</v>
      </c>
      <c r="G19" s="550" t="s">
        <v>853</v>
      </c>
    </row>
    <row r="20" spans="1:7" s="446" customFormat="1" ht="15" customHeight="1">
      <c r="A20" s="652" t="s">
        <v>860</v>
      </c>
      <c r="B20" s="653"/>
      <c r="C20" s="653"/>
      <c r="D20" s="653"/>
      <c r="E20" s="553" t="s">
        <v>861</v>
      </c>
      <c r="F20" s="557" t="s">
        <v>861</v>
      </c>
      <c r="G20" s="557" t="s">
        <v>131</v>
      </c>
    </row>
    <row r="21" spans="1:7" s="446" customFormat="1">
      <c r="A21" s="654" t="s">
        <v>862</v>
      </c>
      <c r="B21" s="653"/>
      <c r="C21" s="653"/>
      <c r="D21" s="653"/>
      <c r="E21" s="553" t="s">
        <v>863</v>
      </c>
      <c r="F21" s="557" t="s">
        <v>864</v>
      </c>
      <c r="G21" s="557" t="s">
        <v>853</v>
      </c>
    </row>
    <row r="28" spans="1:7">
      <c r="B28" s="541"/>
    </row>
  </sheetData>
  <mergeCells count="7">
    <mergeCell ref="A20:D20"/>
    <mergeCell ref="A21:D21"/>
    <mergeCell ref="D3:E3"/>
    <mergeCell ref="D4:E4"/>
    <mergeCell ref="D5:E5"/>
    <mergeCell ref="A7:E7"/>
    <mergeCell ref="A8:E8"/>
  </mergeCells>
  <conditionalFormatting sqref="D16 E10 D11:E11 D18 A20">
    <cfRule type="cellIs" dxfId="1" priority="2" stopIfTrue="1" operator="equal">
      <formula>0</formula>
    </cfRule>
  </conditionalFormatting>
  <conditionalFormatting sqref="E1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приложение 1</vt:lpstr>
      <vt:lpstr>приложение 2готово</vt:lpstr>
      <vt:lpstr>приложение 3</vt:lpstr>
      <vt:lpstr>Приложени3готово</vt:lpstr>
      <vt:lpstr>приложение 4готово</vt:lpstr>
      <vt:lpstr>отмена приложения</vt:lpstr>
      <vt:lpstr>Лист1</vt:lpstr>
      <vt:lpstr>приложение 5Готово</vt:lpstr>
      <vt:lpstr>Приложение 7 готово</vt:lpstr>
      <vt:lpstr>Лист2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2023-05-24T13:43:06Z</dcterms:modified>
</cp:coreProperties>
</file>