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420" windowWidth="20730" windowHeight="11760" activeTab="5"/>
  </bookViews>
  <sheets>
    <sheet name="ГОТОВОприложение 1" sheetId="4" r:id="rId1"/>
    <sheet name="ГОТОВОприложение 2" sheetId="3" r:id="rId2"/>
    <sheet name="приложение 3" sheetId="1" state="hidden" r:id="rId3"/>
    <sheet name="ГОТОВО Приложени3" sheetId="9" r:id="rId4"/>
    <sheet name=" ГОТОВО приложение 4" sheetId="5" r:id="rId5"/>
    <sheet name="ГОТОВОприложение 5" sheetId="6" r:id="rId6"/>
    <sheet name="отмена приложения" sheetId="2" state="hidden" r:id="rId7"/>
    <sheet name="Лист1" sheetId="8" state="hidden" r:id="rId8"/>
  </sheets>
  <externalReferences>
    <externalReference r:id="rId9"/>
    <externalReference r:id="rId10"/>
  </externalReferences>
  <definedNames>
    <definedName name="_xlnm._FilterDatabase" localSheetId="4" hidden="1">' ГОТОВО приложение 4'!$A$15:$L$266</definedName>
    <definedName name="_xlnm._FilterDatabase" localSheetId="5" hidden="1">'ГОТОВОприложение 5'!$A$16:$L$239</definedName>
    <definedName name="_xlnm._FilterDatabase" localSheetId="6" hidden="1">'отмена приложения'!$A$1:$A$266</definedName>
    <definedName name="OLE_LINK23" localSheetId="6">'отмена приложения'!$A$161</definedName>
  </definedNames>
  <calcPr calcId="124519"/>
</workbook>
</file>

<file path=xl/calcChain.xml><?xml version="1.0" encoding="utf-8"?>
<calcChain xmlns="http://schemas.openxmlformats.org/spreadsheetml/2006/main">
  <c r="G218" i="5"/>
  <c r="G219"/>
  <c r="A127"/>
  <c r="G270"/>
  <c r="H270"/>
  <c r="I270"/>
  <c r="E239" i="6" l="1"/>
  <c r="F42"/>
  <c r="A174" i="5"/>
  <c r="I171"/>
  <c r="I169" s="1"/>
  <c r="H171"/>
  <c r="H169" s="1"/>
  <c r="G152"/>
  <c r="H156"/>
  <c r="F187" i="6"/>
  <c r="G187"/>
  <c r="E187"/>
  <c r="F188"/>
  <c r="G188"/>
  <c r="H188"/>
  <c r="I188"/>
  <c r="E188"/>
  <c r="H170" i="5" l="1"/>
  <c r="I168"/>
  <c r="H168"/>
  <c r="A176" i="6" l="1"/>
  <c r="A173"/>
  <c r="B172"/>
  <c r="B171"/>
  <c r="B170"/>
  <c r="E78"/>
  <c r="F69"/>
  <c r="G69"/>
  <c r="E69"/>
  <c r="F141" l="1"/>
  <c r="G141"/>
  <c r="E151"/>
  <c r="E141" s="1"/>
  <c r="G163"/>
  <c r="G162" s="1"/>
  <c r="G161" s="1"/>
  <c r="F163"/>
  <c r="F162" s="1"/>
  <c r="F161" s="1"/>
  <c r="E162"/>
  <c r="E161" s="1"/>
  <c r="G220" i="5" l="1"/>
  <c r="G107" i="6" l="1"/>
  <c r="G108" s="1"/>
  <c r="F107"/>
  <c r="F108" s="1"/>
  <c r="E107"/>
  <c r="H202" i="5"/>
  <c r="I202"/>
  <c r="G202"/>
  <c r="H197"/>
  <c r="I197"/>
  <c r="G197"/>
  <c r="G200"/>
  <c r="F223" i="6" l="1"/>
  <c r="F222" s="1"/>
  <c r="G223"/>
  <c r="G222" s="1"/>
  <c r="F220"/>
  <c r="F219" s="1"/>
  <c r="G220"/>
  <c r="G219" s="1"/>
  <c r="F206"/>
  <c r="F205" s="1"/>
  <c r="G206"/>
  <c r="G205" s="1"/>
  <c r="G204" s="1"/>
  <c r="F194"/>
  <c r="G194"/>
  <c r="F190"/>
  <c r="F189" s="1"/>
  <c r="G190"/>
  <c r="G189" s="1"/>
  <c r="F175"/>
  <c r="G175"/>
  <c r="F121"/>
  <c r="G121"/>
  <c r="F66"/>
  <c r="G66"/>
  <c r="F44"/>
  <c r="G44"/>
  <c r="F29"/>
  <c r="G29"/>
  <c r="F23"/>
  <c r="G23"/>
  <c r="G226"/>
  <c r="F181"/>
  <c r="G181"/>
  <c r="H179" i="5"/>
  <c r="I179"/>
  <c r="E206" i="6"/>
  <c r="E205" s="1"/>
  <c r="E204" s="1"/>
  <c r="G170"/>
  <c r="F165"/>
  <c r="G165"/>
  <c r="F131"/>
  <c r="G131"/>
  <c r="F204" l="1"/>
  <c r="E181"/>
  <c r="E190"/>
  <c r="E189" s="1"/>
  <c r="H141"/>
  <c r="I141"/>
  <c r="A21" l="1"/>
  <c r="F214"/>
  <c r="G214"/>
  <c r="F199"/>
  <c r="F198" s="1"/>
  <c r="G199"/>
  <c r="G198" s="1"/>
  <c r="E199"/>
  <c r="E198" s="1"/>
  <c r="F138"/>
  <c r="F137" s="1"/>
  <c r="E131"/>
  <c r="E138"/>
  <c r="E137" s="1"/>
  <c r="E165"/>
  <c r="F168"/>
  <c r="F167" s="1"/>
  <c r="F166" s="1"/>
  <c r="G168"/>
  <c r="G167" s="1"/>
  <c r="G166" s="1"/>
  <c r="E168"/>
  <c r="E167" s="1"/>
  <c r="E166" s="1"/>
  <c r="F172"/>
  <c r="F171" s="1"/>
  <c r="F170" s="1"/>
  <c r="E172"/>
  <c r="E171" s="1"/>
  <c r="E170" s="1"/>
  <c r="F149"/>
  <c r="F148" s="1"/>
  <c r="F147" s="1"/>
  <c r="G149"/>
  <c r="G148" s="1"/>
  <c r="G147" s="1"/>
  <c r="E149"/>
  <c r="E148" s="1"/>
  <c r="E147" s="1"/>
  <c r="G145"/>
  <c r="G144" s="1"/>
  <c r="G143" s="1"/>
  <c r="F142"/>
  <c r="F145"/>
  <c r="F144" s="1"/>
  <c r="F143" s="1"/>
  <c r="E145"/>
  <c r="E144" s="1"/>
  <c r="E143" s="1"/>
  <c r="E178"/>
  <c r="E177" s="1"/>
  <c r="E176" s="1"/>
  <c r="E175" s="1"/>
  <c r="I170" i="5"/>
  <c r="G42" i="6"/>
  <c r="G41" s="1"/>
  <c r="E42"/>
  <c r="E41" s="1"/>
  <c r="F41"/>
  <c r="F37"/>
  <c r="G37"/>
  <c r="E37"/>
  <c r="E36" s="1"/>
  <c r="E35" s="1"/>
  <c r="F105"/>
  <c r="F104" s="1"/>
  <c r="F103" s="1"/>
  <c r="G105"/>
  <c r="G104" s="1"/>
  <c r="G103" s="1"/>
  <c r="E105"/>
  <c r="E104" s="1"/>
  <c r="E103" s="1"/>
  <c r="F101"/>
  <c r="F100" s="1"/>
  <c r="F99" s="1"/>
  <c r="G101"/>
  <c r="G100" s="1"/>
  <c r="G99" s="1"/>
  <c r="E101"/>
  <c r="E100" s="1"/>
  <c r="E99" s="1"/>
  <c r="E66"/>
  <c r="F78"/>
  <c r="G78"/>
  <c r="E44"/>
  <c r="E39" l="1"/>
  <c r="E38" s="1"/>
  <c r="H117" i="5" l="1"/>
  <c r="H116" s="1"/>
  <c r="H115" s="1"/>
  <c r="I117"/>
  <c r="I116" s="1"/>
  <c r="I115" s="1"/>
  <c r="G117"/>
  <c r="G116" s="1"/>
  <c r="G115" s="1"/>
  <c r="I124"/>
  <c r="H124"/>
  <c r="H120"/>
  <c r="I120"/>
  <c r="H122"/>
  <c r="I122"/>
  <c r="G122"/>
  <c r="G120"/>
  <c r="G51" l="1"/>
  <c r="G29"/>
  <c r="H139" l="1"/>
  <c r="H138" s="1"/>
  <c r="H137" s="1"/>
  <c r="I139"/>
  <c r="I138" s="1"/>
  <c r="I137" s="1"/>
  <c r="G139"/>
  <c r="G138" s="1"/>
  <c r="G137" s="1"/>
  <c r="H195"/>
  <c r="H194" s="1"/>
  <c r="H193" s="1"/>
  <c r="H184" s="1"/>
  <c r="I195"/>
  <c r="I194" s="1"/>
  <c r="I193" s="1"/>
  <c r="I184" s="1"/>
  <c r="G195"/>
  <c r="G194" s="1"/>
  <c r="G193" s="1"/>
  <c r="G184" s="1"/>
  <c r="H134"/>
  <c r="H133" s="1"/>
  <c r="H132" s="1"/>
  <c r="H131" s="1"/>
  <c r="I134"/>
  <c r="I133" s="1"/>
  <c r="I132" s="1"/>
  <c r="I131" s="1"/>
  <c r="G134"/>
  <c r="G133" s="1"/>
  <c r="G132" s="1"/>
  <c r="H172"/>
  <c r="I172"/>
  <c r="G172"/>
  <c r="H228"/>
  <c r="H227" s="1"/>
  <c r="H226" s="1"/>
  <c r="H225" s="1"/>
  <c r="I228"/>
  <c r="I227" s="1"/>
  <c r="I226" s="1"/>
  <c r="I225" s="1"/>
  <c r="G228"/>
  <c r="G227" s="1"/>
  <c r="G226" s="1"/>
  <c r="G206"/>
  <c r="G205" s="1"/>
  <c r="G204" s="1"/>
  <c r="H191"/>
  <c r="H190" s="1"/>
  <c r="H189" s="1"/>
  <c r="I191"/>
  <c r="I190" s="1"/>
  <c r="I189" s="1"/>
  <c r="G191"/>
  <c r="G190" s="1"/>
  <c r="G189" s="1"/>
  <c r="G180"/>
  <c r="D37" i="3"/>
  <c r="D34" s="1"/>
  <c r="E37"/>
  <c r="E34" s="1"/>
  <c r="C37"/>
  <c r="C34" s="1"/>
  <c r="G225" i="5" l="1"/>
  <c r="G131"/>
  <c r="G210"/>
  <c r="G209" s="1"/>
  <c r="G208" s="1"/>
  <c r="H118" l="1"/>
  <c r="I118"/>
  <c r="H212" l="1"/>
  <c r="I212"/>
  <c r="G212"/>
  <c r="H223"/>
  <c r="H222" s="1"/>
  <c r="H221" s="1"/>
  <c r="H220" s="1"/>
  <c r="I223"/>
  <c r="I222" s="1"/>
  <c r="I221" s="1"/>
  <c r="I220" s="1"/>
  <c r="G223"/>
  <c r="G230"/>
  <c r="G239"/>
  <c r="G238" s="1"/>
  <c r="G237" s="1"/>
  <c r="I250"/>
  <c r="I249" s="1"/>
  <c r="I248" s="1"/>
  <c r="I247" s="1"/>
  <c r="H250"/>
  <c r="H249" s="1"/>
  <c r="H248" s="1"/>
  <c r="H247" s="1"/>
  <c r="G250"/>
  <c r="G249" s="1"/>
  <c r="G248" s="1"/>
  <c r="G247" s="1"/>
  <c r="D39" i="9" s="1"/>
  <c r="H262" i="5"/>
  <c r="H261" s="1"/>
  <c r="H260" s="1"/>
  <c r="H259" s="1"/>
  <c r="H258" s="1"/>
  <c r="I262"/>
  <c r="I261" s="1"/>
  <c r="I260" s="1"/>
  <c r="I259" s="1"/>
  <c r="I258" s="1"/>
  <c r="G262"/>
  <c r="G261" s="1"/>
  <c r="G260" s="1"/>
  <c r="G259" s="1"/>
  <c r="G258" s="1"/>
  <c r="D41" i="9" s="1"/>
  <c r="H100" i="5"/>
  <c r="H99" s="1"/>
  <c r="H98" s="1"/>
  <c r="E25" i="9" s="1"/>
  <c r="I100" i="5"/>
  <c r="I99" s="1"/>
  <c r="I98" s="1"/>
  <c r="F25" i="9" s="1"/>
  <c r="G100" i="5"/>
  <c r="G99" s="1"/>
  <c r="G98" s="1"/>
  <c r="D25" i="9" s="1"/>
  <c r="H88" i="5"/>
  <c r="H87" s="1"/>
  <c r="H86" s="1"/>
  <c r="H85" s="1"/>
  <c r="I88"/>
  <c r="I87" s="1"/>
  <c r="I86" s="1"/>
  <c r="I85" s="1"/>
  <c r="G88"/>
  <c r="G87" s="1"/>
  <c r="G86" s="1"/>
  <c r="G85" s="1"/>
  <c r="H257" l="1"/>
  <c r="E40" i="9" s="1"/>
  <c r="E41"/>
  <c r="H218" i="5"/>
  <c r="H219"/>
  <c r="H246"/>
  <c r="E38" i="9" s="1"/>
  <c r="E39"/>
  <c r="I257" i="5"/>
  <c r="F40" i="9" s="1"/>
  <c r="F41"/>
  <c r="I246" i="5"/>
  <c r="F38" i="9" s="1"/>
  <c r="F39"/>
  <c r="I218" i="5"/>
  <c r="I219"/>
  <c r="G246"/>
  <c r="D38" i="9" s="1"/>
  <c r="G232" i="6"/>
  <c r="G231" s="1"/>
  <c r="F232"/>
  <c r="F231" s="1"/>
  <c r="E232"/>
  <c r="E231" s="1"/>
  <c r="G229"/>
  <c r="G228" s="1"/>
  <c r="F229"/>
  <c r="F228" s="1"/>
  <c r="E229"/>
  <c r="E228"/>
  <c r="G225"/>
  <c r="F225"/>
  <c r="E225"/>
  <c r="E223"/>
  <c r="E222" s="1"/>
  <c r="E220"/>
  <c r="E219" s="1"/>
  <c r="G216"/>
  <c r="G215" s="1"/>
  <c r="F216"/>
  <c r="F215" s="1"/>
  <c r="E216"/>
  <c r="E215" s="1"/>
  <c r="F213"/>
  <c r="G213"/>
  <c r="E213"/>
  <c r="G211"/>
  <c r="G210" s="1"/>
  <c r="F211"/>
  <c r="F210" s="1"/>
  <c r="E211"/>
  <c r="E210" s="1"/>
  <c r="G208"/>
  <c r="G207" s="1"/>
  <c r="F208"/>
  <c r="F207" s="1"/>
  <c r="E208"/>
  <c r="E207" s="1"/>
  <c r="G202"/>
  <c r="G201" s="1"/>
  <c r="F202"/>
  <c r="F201" s="1"/>
  <c r="E202"/>
  <c r="E201" s="1"/>
  <c r="G196"/>
  <c r="F196"/>
  <c r="E196"/>
  <c r="E194"/>
  <c r="G192"/>
  <c r="F192"/>
  <c r="E192"/>
  <c r="G185"/>
  <c r="G184" s="1"/>
  <c r="G183" s="1"/>
  <c r="G182" s="1"/>
  <c r="F185"/>
  <c r="F184" s="1"/>
  <c r="F183" s="1"/>
  <c r="F182" s="1"/>
  <c r="E185"/>
  <c r="E184" s="1"/>
  <c r="G142"/>
  <c r="E142"/>
  <c r="G135"/>
  <c r="G134" s="1"/>
  <c r="G133" s="1"/>
  <c r="G132" s="1"/>
  <c r="F135"/>
  <c r="F134" s="1"/>
  <c r="F133" s="1"/>
  <c r="F132" s="1"/>
  <c r="E135"/>
  <c r="E134" s="1"/>
  <c r="E133" s="1"/>
  <c r="E132" s="1"/>
  <c r="G129"/>
  <c r="G128" s="1"/>
  <c r="G127" s="1"/>
  <c r="F129"/>
  <c r="F128" s="1"/>
  <c r="F127" s="1"/>
  <c r="E128"/>
  <c r="E127" s="1"/>
  <c r="G125"/>
  <c r="F125"/>
  <c r="E125"/>
  <c r="E122" s="1"/>
  <c r="E121"/>
  <c r="G119"/>
  <c r="G118" s="1"/>
  <c r="G117" s="1"/>
  <c r="F119"/>
  <c r="F118" s="1"/>
  <c r="F117" s="1"/>
  <c r="E119"/>
  <c r="E118" s="1"/>
  <c r="E117"/>
  <c r="G115"/>
  <c r="G114" s="1"/>
  <c r="G113" s="1"/>
  <c r="F115"/>
  <c r="F114" s="1"/>
  <c r="F113" s="1"/>
  <c r="E115"/>
  <c r="E114" s="1"/>
  <c r="G111"/>
  <c r="G110" s="1"/>
  <c r="G109" s="1"/>
  <c r="F111"/>
  <c r="F110" s="1"/>
  <c r="F109" s="1"/>
  <c r="E111"/>
  <c r="E110" s="1"/>
  <c r="E109" s="1"/>
  <c r="G97"/>
  <c r="G96" s="1"/>
  <c r="G95" s="1"/>
  <c r="G94" s="1"/>
  <c r="G93" s="1"/>
  <c r="F97"/>
  <c r="F96" s="1"/>
  <c r="F95" s="1"/>
  <c r="F94" s="1"/>
  <c r="F93" s="1"/>
  <c r="E97"/>
  <c r="E96" s="1"/>
  <c r="E95" s="1"/>
  <c r="E94" s="1"/>
  <c r="E93" s="1"/>
  <c r="G91"/>
  <c r="G90" s="1"/>
  <c r="G89" s="1"/>
  <c r="G87" s="1"/>
  <c r="F91"/>
  <c r="F90" s="1"/>
  <c r="F89" s="1"/>
  <c r="F87" s="1"/>
  <c r="E90"/>
  <c r="E89" s="1"/>
  <c r="E87" s="1"/>
  <c r="G85"/>
  <c r="G84" s="1"/>
  <c r="G83" s="1"/>
  <c r="G81" s="1"/>
  <c r="F85"/>
  <c r="F84" s="1"/>
  <c r="F83" s="1"/>
  <c r="F81" s="1"/>
  <c r="E85"/>
  <c r="E84" s="1"/>
  <c r="E83" s="1"/>
  <c r="E81" s="1"/>
  <c r="G68"/>
  <c r="G67" s="1"/>
  <c r="F68"/>
  <c r="F67" s="1"/>
  <c r="E68"/>
  <c r="E67" s="1"/>
  <c r="F64"/>
  <c r="F63" s="1"/>
  <c r="F62" s="1"/>
  <c r="F61" s="1"/>
  <c r="F60" s="1"/>
  <c r="G64"/>
  <c r="G63" s="1"/>
  <c r="G62" s="1"/>
  <c r="G61" s="1"/>
  <c r="G60" s="1"/>
  <c r="E64"/>
  <c r="E63" s="1"/>
  <c r="E62" s="1"/>
  <c r="E61" s="1"/>
  <c r="E60" s="1"/>
  <c r="G59"/>
  <c r="G58" s="1"/>
  <c r="G57" s="1"/>
  <c r="G56" s="1"/>
  <c r="F59"/>
  <c r="F58" s="1"/>
  <c r="F57" s="1"/>
  <c r="F56" s="1"/>
  <c r="E59"/>
  <c r="E58" s="1"/>
  <c r="E57" s="1"/>
  <c r="E56" s="1"/>
  <c r="G54"/>
  <c r="F54"/>
  <c r="E54"/>
  <c r="G52"/>
  <c r="G51" s="1"/>
  <c r="G50" s="1"/>
  <c r="E52"/>
  <c r="E51" s="1"/>
  <c r="E50" s="1"/>
  <c r="F52"/>
  <c r="F51" s="1"/>
  <c r="F50" s="1"/>
  <c r="G48"/>
  <c r="G47" s="1"/>
  <c r="G46" s="1"/>
  <c r="G45" s="1"/>
  <c r="E48"/>
  <c r="E47" s="1"/>
  <c r="E46" s="1"/>
  <c r="E45" s="1"/>
  <c r="F48"/>
  <c r="F47" s="1"/>
  <c r="F46" s="1"/>
  <c r="F45" s="1"/>
  <c r="A45"/>
  <c r="I44"/>
  <c r="H44"/>
  <c r="G39"/>
  <c r="G38" s="1"/>
  <c r="G36" s="1"/>
  <c r="G35" s="1"/>
  <c r="F39"/>
  <c r="F38" s="1"/>
  <c r="F36" s="1"/>
  <c r="F35" s="1"/>
  <c r="E29"/>
  <c r="E23"/>
  <c r="G21"/>
  <c r="G20" s="1"/>
  <c r="G19" s="1"/>
  <c r="G18" s="1"/>
  <c r="G17" s="1"/>
  <c r="F21"/>
  <c r="F20" s="1"/>
  <c r="F19" s="1"/>
  <c r="F18" s="1"/>
  <c r="F17" s="1"/>
  <c r="E21"/>
  <c r="E20" s="1"/>
  <c r="E19" s="1"/>
  <c r="E18" s="1"/>
  <c r="E17" s="1"/>
  <c r="G257" i="5"/>
  <c r="D40" i="9" s="1"/>
  <c r="I255" i="5"/>
  <c r="I254" s="1"/>
  <c r="H255"/>
  <c r="H254" s="1"/>
  <c r="G255"/>
  <c r="G254" s="1"/>
  <c r="I253"/>
  <c r="I252" s="1"/>
  <c r="H253"/>
  <c r="H252" s="1"/>
  <c r="G253"/>
  <c r="G252" s="1"/>
  <c r="G232"/>
  <c r="G231"/>
  <c r="G222"/>
  <c r="G221" s="1"/>
  <c r="I216"/>
  <c r="I215" s="1"/>
  <c r="I214" s="1"/>
  <c r="H216"/>
  <c r="H215" s="1"/>
  <c r="H214" s="1"/>
  <c r="G216"/>
  <c r="G215" s="1"/>
  <c r="G214" s="1"/>
  <c r="A211"/>
  <c r="I200"/>
  <c r="I199" s="1"/>
  <c r="I198" s="1"/>
  <c r="H200"/>
  <c r="H199" s="1"/>
  <c r="H198" s="1"/>
  <c r="G199"/>
  <c r="G198" s="1"/>
  <c r="I187"/>
  <c r="I186" s="1"/>
  <c r="I185" s="1"/>
  <c r="H187"/>
  <c r="H186" s="1"/>
  <c r="H185" s="1"/>
  <c r="G187"/>
  <c r="G186" s="1"/>
  <c r="G185"/>
  <c r="I182"/>
  <c r="H182"/>
  <c r="G182"/>
  <c r="I180"/>
  <c r="H180"/>
  <c r="I178"/>
  <c r="I176" s="1"/>
  <c r="F33" i="9" s="1"/>
  <c r="H178" i="5"/>
  <c r="H176" s="1"/>
  <c r="E33" i="9" s="1"/>
  <c r="G179" i="5"/>
  <c r="G178" s="1"/>
  <c r="G176" s="1"/>
  <c r="D33" i="9" s="1"/>
  <c r="G171" i="5"/>
  <c r="G168" s="1"/>
  <c r="G151" s="1"/>
  <c r="I161"/>
  <c r="I160" s="1"/>
  <c r="I159" s="1"/>
  <c r="I158" s="1"/>
  <c r="H161"/>
  <c r="H160" s="1"/>
  <c r="H159" s="1"/>
  <c r="H158" s="1"/>
  <c r="G161"/>
  <c r="G160" s="1"/>
  <c r="G159" s="1"/>
  <c r="G158" s="1"/>
  <c r="I156"/>
  <c r="I155" s="1"/>
  <c r="I154" s="1"/>
  <c r="I153" s="1"/>
  <c r="H155"/>
  <c r="H154" s="1"/>
  <c r="H153" s="1"/>
  <c r="G156"/>
  <c r="G155" s="1"/>
  <c r="G154" s="1"/>
  <c r="G153" s="1"/>
  <c r="I152"/>
  <c r="H152"/>
  <c r="D31" i="9"/>
  <c r="I149" i="5"/>
  <c r="I148" s="1"/>
  <c r="I147" s="1"/>
  <c r="H149"/>
  <c r="H148" s="1"/>
  <c r="H147" s="1"/>
  <c r="G149"/>
  <c r="G148" s="1"/>
  <c r="G147" s="1"/>
  <c r="I145"/>
  <c r="H145"/>
  <c r="G145"/>
  <c r="I144"/>
  <c r="I143" s="1"/>
  <c r="I142" s="1"/>
  <c r="H144"/>
  <c r="H143" s="1"/>
  <c r="H142" s="1"/>
  <c r="G144"/>
  <c r="G143" s="1"/>
  <c r="G142" s="1"/>
  <c r="I141"/>
  <c r="F29" i="9" s="1"/>
  <c r="H141" i="5"/>
  <c r="E29" i="9" s="1"/>
  <c r="G141" i="5"/>
  <c r="D29" i="9" s="1"/>
  <c r="I129" i="5"/>
  <c r="I128" s="1"/>
  <c r="I127" s="1"/>
  <c r="I126" s="1"/>
  <c r="H129"/>
  <c r="H128" s="1"/>
  <c r="H127" s="1"/>
  <c r="H126" s="1"/>
  <c r="G129"/>
  <c r="G128" s="1"/>
  <c r="G127" s="1"/>
  <c r="G126" s="1"/>
  <c r="G114" s="1"/>
  <c r="G118"/>
  <c r="I111"/>
  <c r="I110" s="1"/>
  <c r="I109" s="1"/>
  <c r="I108" s="1"/>
  <c r="I107" s="1"/>
  <c r="H111"/>
  <c r="H110" s="1"/>
  <c r="H109" s="1"/>
  <c r="H108" s="1"/>
  <c r="H107" s="1"/>
  <c r="G111"/>
  <c r="G110" s="1"/>
  <c r="G109" s="1"/>
  <c r="G108" s="1"/>
  <c r="G107" s="1"/>
  <c r="I95"/>
  <c r="I94" s="1"/>
  <c r="H95"/>
  <c r="H93" s="1"/>
  <c r="H92" s="1"/>
  <c r="H91" s="1"/>
  <c r="H90" s="1"/>
  <c r="E22" i="9" s="1"/>
  <c r="G95" i="5"/>
  <c r="G93" s="1"/>
  <c r="G92" s="1"/>
  <c r="G91" s="1"/>
  <c r="I83"/>
  <c r="I82" s="1"/>
  <c r="I81" s="1"/>
  <c r="I80" s="1"/>
  <c r="H83"/>
  <c r="H82" s="1"/>
  <c r="H81" s="1"/>
  <c r="H80" s="1"/>
  <c r="G83"/>
  <c r="G82" s="1"/>
  <c r="G81" s="1"/>
  <c r="G80" s="1"/>
  <c r="I78"/>
  <c r="I77" s="1"/>
  <c r="I75" s="1"/>
  <c r="H78"/>
  <c r="H77" s="1"/>
  <c r="H75" s="1"/>
  <c r="G78"/>
  <c r="G77" s="1"/>
  <c r="G75" s="1"/>
  <c r="I73"/>
  <c r="I71" s="1"/>
  <c r="I70" s="1"/>
  <c r="H73"/>
  <c r="H71" s="1"/>
  <c r="H70" s="1"/>
  <c r="G73"/>
  <c r="G71" s="1"/>
  <c r="G70" s="1"/>
  <c r="I72"/>
  <c r="H72"/>
  <c r="G72"/>
  <c r="I66"/>
  <c r="I51" s="1"/>
  <c r="F21" i="9" s="1"/>
  <c r="H66" i="5"/>
  <c r="H51" s="1"/>
  <c r="E21" i="9" s="1"/>
  <c r="I60" i="5"/>
  <c r="H60"/>
  <c r="G60"/>
  <c r="I58"/>
  <c r="I57" s="1"/>
  <c r="H58"/>
  <c r="H57" s="1"/>
  <c r="G58"/>
  <c r="G57" s="1"/>
  <c r="I55"/>
  <c r="I54" s="1"/>
  <c r="I53" s="1"/>
  <c r="I52" s="1"/>
  <c r="H55"/>
  <c r="H54" s="1"/>
  <c r="H53" s="1"/>
  <c r="H52" s="1"/>
  <c r="G55"/>
  <c r="G54" s="1"/>
  <c r="G53" s="1"/>
  <c r="G52" s="1"/>
  <c r="D21" i="9"/>
  <c r="I49" i="5"/>
  <c r="I48" s="1"/>
  <c r="I47" s="1"/>
  <c r="I46" s="1"/>
  <c r="I45" s="1"/>
  <c r="F20" i="9" s="1"/>
  <c r="H49" i="5"/>
  <c r="H48" s="1"/>
  <c r="H47" s="1"/>
  <c r="H46" s="1"/>
  <c r="H45" s="1"/>
  <c r="E20" i="9" s="1"/>
  <c r="G49" i="5"/>
  <c r="G48" s="1"/>
  <c r="G47" s="1"/>
  <c r="G46" s="1"/>
  <c r="G45" s="1"/>
  <c r="D20" i="9" s="1"/>
  <c r="H43" i="5"/>
  <c r="G43"/>
  <c r="I42"/>
  <c r="H42"/>
  <c r="G42"/>
  <c r="I40"/>
  <c r="H40"/>
  <c r="G40"/>
  <c r="I34"/>
  <c r="I33" s="1"/>
  <c r="H34"/>
  <c r="H33" s="1"/>
  <c r="G34"/>
  <c r="G33" s="1"/>
  <c r="I31"/>
  <c r="I30" s="1"/>
  <c r="H31"/>
  <c r="H30" s="1"/>
  <c r="G31"/>
  <c r="G30" s="1"/>
  <c r="I29"/>
  <c r="H29"/>
  <c r="I27"/>
  <c r="H27"/>
  <c r="H25" s="1"/>
  <c r="H24" s="1"/>
  <c r="G27"/>
  <c r="G25" s="1"/>
  <c r="G24" s="1"/>
  <c r="G23" s="1"/>
  <c r="I21"/>
  <c r="I20" s="1"/>
  <c r="I19" s="1"/>
  <c r="H21"/>
  <c r="H20" s="1"/>
  <c r="H19" s="1"/>
  <c r="G21"/>
  <c r="G20" s="1"/>
  <c r="G19" s="1"/>
  <c r="I18"/>
  <c r="F16" i="9" s="1"/>
  <c r="H18" i="5"/>
  <c r="E16" i="9" s="1"/>
  <c r="G18" i="5"/>
  <c r="D16" i="9" s="1"/>
  <c r="I114" i="5" l="1"/>
  <c r="F28" i="9" s="1"/>
  <c r="H114" i="5"/>
  <c r="E28" i="9" s="1"/>
  <c r="H39" i="5"/>
  <c r="H38" s="1"/>
  <c r="H37" s="1"/>
  <c r="E18" i="9" s="1"/>
  <c r="E31"/>
  <c r="H151" i="5"/>
  <c r="F31" i="9"/>
  <c r="I151" i="5"/>
  <c r="E32" i="9"/>
  <c r="F32"/>
  <c r="G16" i="6"/>
  <c r="F16"/>
  <c r="F237" s="1"/>
  <c r="F239" s="1"/>
  <c r="E16"/>
  <c r="F124"/>
  <c r="F123" s="1"/>
  <c r="F122"/>
  <c r="G124"/>
  <c r="G123" s="1"/>
  <c r="G122"/>
  <c r="G169" i="5"/>
  <c r="G170"/>
  <c r="H23"/>
  <c r="H17" s="1"/>
  <c r="G39"/>
  <c r="G38" s="1"/>
  <c r="E183" i="6"/>
  <c r="E182" s="1"/>
  <c r="E113"/>
  <c r="D28" i="9"/>
  <c r="G90" i="5"/>
  <c r="D22" i="9" s="1"/>
  <c r="D23"/>
  <c r="I26" i="5"/>
  <c r="I25"/>
  <c r="I24" s="1"/>
  <c r="I23" s="1"/>
  <c r="F36" i="9"/>
  <c r="F37"/>
  <c r="E36"/>
  <c r="E37"/>
  <c r="D37"/>
  <c r="G97" i="5"/>
  <c r="D24" i="9" s="1"/>
  <c r="D26"/>
  <c r="I39" i="5"/>
  <c r="I38" s="1"/>
  <c r="I37" s="1"/>
  <c r="F18" i="9" s="1"/>
  <c r="I93" i="5"/>
  <c r="I92" s="1"/>
  <c r="I91" s="1"/>
  <c r="I90" s="1"/>
  <c r="F22" i="9" s="1"/>
  <c r="H97" i="5"/>
  <c r="E24" i="9" s="1"/>
  <c r="E26"/>
  <c r="I97" i="5"/>
  <c r="F24" i="9" s="1"/>
  <c r="F26"/>
  <c r="I113" i="5"/>
  <c r="F27" i="9" s="1"/>
  <c r="H113" i="5"/>
  <c r="E27" i="9" s="1"/>
  <c r="G94" i="5"/>
  <c r="E124" i="6"/>
  <c r="E123" s="1"/>
  <c r="H26" i="5"/>
  <c r="G26"/>
  <c r="H94"/>
  <c r="D32" i="9" l="1"/>
  <c r="D30"/>
  <c r="F30"/>
  <c r="E17"/>
  <c r="G37" i="5"/>
  <c r="G17" s="1"/>
  <c r="I17"/>
  <c r="F15" i="9" s="1"/>
  <c r="G237" i="6"/>
  <c r="G239" s="1"/>
  <c r="E237"/>
  <c r="D36" i="9"/>
  <c r="E15"/>
  <c r="E30"/>
  <c r="G113" i="5"/>
  <c r="D27" i="9" s="1"/>
  <c r="F17"/>
  <c r="D17"/>
  <c r="G15" i="5" l="1"/>
  <c r="D15" i="9"/>
  <c r="D42"/>
  <c r="D44"/>
  <c r="E42"/>
  <c r="E44" s="1"/>
  <c r="F42"/>
  <c r="F44" s="1"/>
  <c r="D18"/>
  <c r="H15" i="5"/>
  <c r="I15"/>
  <c r="I16" s="1"/>
  <c r="G16" l="1"/>
  <c r="G264"/>
  <c r="H264"/>
  <c r="H266" s="1"/>
  <c r="H271" s="1"/>
  <c r="H16"/>
  <c r="I264"/>
  <c r="I266" s="1"/>
  <c r="I271" s="1"/>
  <c r="D16" i="4"/>
  <c r="D19" s="1"/>
  <c r="E16" l="1"/>
  <c r="E19" s="1"/>
  <c r="C16"/>
  <c r="C19" s="1"/>
  <c r="D26" i="3" l="1"/>
  <c r="E26"/>
  <c r="C26"/>
  <c r="C20" l="1"/>
  <c r="D18" l="1"/>
  <c r="E18"/>
  <c r="C18"/>
  <c r="D20"/>
  <c r="E20"/>
  <c r="C16" l="1"/>
  <c r="E14"/>
  <c r="D14"/>
  <c r="C14"/>
  <c r="L267" i="5" l="1"/>
  <c r="H143" i="2" l="1"/>
  <c r="H18" l="1"/>
  <c r="I18"/>
  <c r="I184"/>
  <c r="P185"/>
  <c r="N227"/>
  <c r="A98" l="1"/>
  <c r="E16" i="3" l="1"/>
  <c r="D16"/>
  <c r="I227" i="2" l="1"/>
  <c r="F46" i="1" s="1"/>
  <c r="F45" s="1"/>
  <c r="I33" i="2"/>
  <c r="G108"/>
  <c r="I155"/>
  <c r="I112"/>
  <c r="H112"/>
  <c r="G177"/>
  <c r="G175" s="1"/>
  <c r="E156"/>
  <c r="E155" s="1"/>
  <c r="G184"/>
  <c r="H189"/>
  <c r="H188"/>
  <c r="G189"/>
  <c r="G188" s="1"/>
  <c r="I171"/>
  <c r="I170" s="1"/>
  <c r="H171"/>
  <c r="H170" s="1"/>
  <c r="G172"/>
  <c r="G171" s="1"/>
  <c r="G170" s="1"/>
  <c r="I168"/>
  <c r="I167" s="1"/>
  <c r="I166" s="1"/>
  <c r="G168"/>
  <c r="G167" s="1"/>
  <c r="G166" s="1"/>
  <c r="I164"/>
  <c r="I163" s="1"/>
  <c r="H163"/>
  <c r="H164"/>
  <c r="H162" s="1"/>
  <c r="I62"/>
  <c r="H62"/>
  <c r="G62"/>
  <c r="G58" s="1"/>
  <c r="G57" s="1"/>
  <c r="G34"/>
  <c r="G33" s="1"/>
  <c r="E29" i="3"/>
  <c r="D29"/>
  <c r="C29"/>
  <c r="G68" i="2"/>
  <c r="G66"/>
  <c r="G65" s="1"/>
  <c r="H59"/>
  <c r="I59"/>
  <c r="I58" s="1"/>
  <c r="I57" s="1"/>
  <c r="G94"/>
  <c r="F51" i="1"/>
  <c r="F50" s="1"/>
  <c r="I258" i="2"/>
  <c r="I257" s="1"/>
  <c r="I256" s="1"/>
  <c r="I255" s="1"/>
  <c r="I254" s="1"/>
  <c r="H258"/>
  <c r="H257" s="1"/>
  <c r="H256" s="1"/>
  <c r="H255" s="1"/>
  <c r="H254" s="1"/>
  <c r="G258"/>
  <c r="G257" s="1"/>
  <c r="G256" s="1"/>
  <c r="I68"/>
  <c r="H68"/>
  <c r="I66"/>
  <c r="I65" s="1"/>
  <c r="H66"/>
  <c r="H65" s="1"/>
  <c r="I73"/>
  <c r="I71" s="1"/>
  <c r="I70" s="1"/>
  <c r="H73"/>
  <c r="H71" s="1"/>
  <c r="H70" s="1"/>
  <c r="G73"/>
  <c r="I72"/>
  <c r="H72"/>
  <c r="G72"/>
  <c r="G71" s="1"/>
  <c r="G70" s="1"/>
  <c r="G77"/>
  <c r="G76" s="1"/>
  <c r="G75" s="1"/>
  <c r="I77"/>
  <c r="I76" s="1"/>
  <c r="I75" s="1"/>
  <c r="H77"/>
  <c r="H76" s="1"/>
  <c r="H75" s="1"/>
  <c r="I86"/>
  <c r="I85" s="1"/>
  <c r="I84" s="1"/>
  <c r="I83" s="1"/>
  <c r="H86"/>
  <c r="H85" s="1"/>
  <c r="H84" s="1"/>
  <c r="H83" s="1"/>
  <c r="G86"/>
  <c r="G85" s="1"/>
  <c r="G84" s="1"/>
  <c r="G83" s="1"/>
  <c r="D46" i="1"/>
  <c r="G181" i="2"/>
  <c r="G232"/>
  <c r="G231" s="1"/>
  <c r="G230" s="1"/>
  <c r="G229" s="1"/>
  <c r="H232"/>
  <c r="H231" s="1"/>
  <c r="H230" s="1"/>
  <c r="H229" s="1"/>
  <c r="I232"/>
  <c r="I231" s="1"/>
  <c r="I230" s="1"/>
  <c r="I229" s="1"/>
  <c r="H249"/>
  <c r="E49" i="1" s="1"/>
  <c r="I249" i="2"/>
  <c r="F49" i="1" s="1"/>
  <c r="G249" i="2"/>
  <c r="E51" i="1"/>
  <c r="E50" s="1"/>
  <c r="E46"/>
  <c r="E45" s="1"/>
  <c r="I236" i="2"/>
  <c r="I235" s="1"/>
  <c r="H236"/>
  <c r="H235" s="1"/>
  <c r="I251"/>
  <c r="I250" s="1"/>
  <c r="H251"/>
  <c r="H250" s="1"/>
  <c r="I247"/>
  <c r="I246" s="1"/>
  <c r="I245" s="1"/>
  <c r="I244" s="1"/>
  <c r="H247"/>
  <c r="H246" s="1"/>
  <c r="H245" s="1"/>
  <c r="H244" s="1"/>
  <c r="I224"/>
  <c r="I223" s="1"/>
  <c r="I222" s="1"/>
  <c r="F44" i="1"/>
  <c r="F43" s="1"/>
  <c r="H224" i="2"/>
  <c r="H223" s="1"/>
  <c r="H222" s="1"/>
  <c r="E44" i="1"/>
  <c r="E43" s="1"/>
  <c r="I212" i="2"/>
  <c r="I211" s="1"/>
  <c r="H212"/>
  <c r="H211" s="1"/>
  <c r="G212"/>
  <c r="G211" s="1"/>
  <c r="I209"/>
  <c r="H209"/>
  <c r="H204"/>
  <c r="H203" s="1"/>
  <c r="I193"/>
  <c r="I192" s="1"/>
  <c r="I191" s="1"/>
  <c r="I186" s="1"/>
  <c r="H193"/>
  <c r="H192" s="1"/>
  <c r="H191" s="1"/>
  <c r="H186" s="1"/>
  <c r="I122"/>
  <c r="I121" s="1"/>
  <c r="I120" s="1"/>
  <c r="H122"/>
  <c r="H121" s="1"/>
  <c r="H120" s="1"/>
  <c r="I118"/>
  <c r="I117" s="1"/>
  <c r="I116" s="1"/>
  <c r="H118"/>
  <c r="H117" s="1"/>
  <c r="H116" s="1"/>
  <c r="G118"/>
  <c r="G117" s="1"/>
  <c r="H108"/>
  <c r="I108"/>
  <c r="H110"/>
  <c r="H109" s="1"/>
  <c r="I110"/>
  <c r="I109" s="1"/>
  <c r="G247"/>
  <c r="G246" s="1"/>
  <c r="G245" s="1"/>
  <c r="G244" s="1"/>
  <c r="G243" s="1"/>
  <c r="H181"/>
  <c r="H180" s="1"/>
  <c r="I181"/>
  <c r="I180" s="1"/>
  <c r="G180"/>
  <c r="H184"/>
  <c r="I182"/>
  <c r="H182"/>
  <c r="H142"/>
  <c r="H141" s="1"/>
  <c r="H140" s="1"/>
  <c r="H139" s="1"/>
  <c r="I143"/>
  <c r="I142" s="1"/>
  <c r="I141" s="1"/>
  <c r="I140" s="1"/>
  <c r="I139" s="1"/>
  <c r="H128"/>
  <c r="I128"/>
  <c r="H136"/>
  <c r="H135" s="1"/>
  <c r="H134" s="1"/>
  <c r="I136"/>
  <c r="I135" s="1"/>
  <c r="I134" s="1"/>
  <c r="H131"/>
  <c r="H130" s="1"/>
  <c r="H129" s="1"/>
  <c r="I131"/>
  <c r="I130" s="1"/>
  <c r="I129" s="1"/>
  <c r="H132"/>
  <c r="I132"/>
  <c r="G128"/>
  <c r="H103"/>
  <c r="H102" s="1"/>
  <c r="H101" s="1"/>
  <c r="H100" s="1"/>
  <c r="H99" s="1"/>
  <c r="H95" s="1"/>
  <c r="I103"/>
  <c r="I102" s="1"/>
  <c r="I101" s="1"/>
  <c r="I100" s="1"/>
  <c r="I99" s="1"/>
  <c r="I95" s="1"/>
  <c r="E34" i="1"/>
  <c r="F34"/>
  <c r="H93" i="2"/>
  <c r="H91" s="1"/>
  <c r="H90" s="1"/>
  <c r="I93"/>
  <c r="I91" s="1"/>
  <c r="I90" s="1"/>
  <c r="I89" s="1"/>
  <c r="I88" s="1"/>
  <c r="F31" i="1" s="1"/>
  <c r="F30" s="1"/>
  <c r="G93" i="2"/>
  <c r="G92" s="1"/>
  <c r="H55"/>
  <c r="H54" s="1"/>
  <c r="H53" s="1"/>
  <c r="H52" s="1"/>
  <c r="I55"/>
  <c r="I54" s="1"/>
  <c r="I53" s="1"/>
  <c r="I52" s="1"/>
  <c r="H49"/>
  <c r="H48" s="1"/>
  <c r="H47" s="1"/>
  <c r="H46" s="1"/>
  <c r="H45" s="1"/>
  <c r="E27" i="1" s="1"/>
  <c r="I49" i="2"/>
  <c r="I48" s="1"/>
  <c r="I47" s="1"/>
  <c r="I46" s="1"/>
  <c r="I45" s="1"/>
  <c r="F27" i="1" s="1"/>
  <c r="H40" i="2"/>
  <c r="H39" s="1"/>
  <c r="H38" s="1"/>
  <c r="H37" s="1"/>
  <c r="E23" i="1" s="1"/>
  <c r="I40" i="2"/>
  <c r="I39" s="1"/>
  <c r="I38" s="1"/>
  <c r="I37" s="1"/>
  <c r="F23" i="1" s="1"/>
  <c r="H41" i="2"/>
  <c r="I41"/>
  <c r="H43"/>
  <c r="I43"/>
  <c r="H34"/>
  <c r="H33" s="1"/>
  <c r="G31"/>
  <c r="G30" s="1"/>
  <c r="G29" s="1"/>
  <c r="H27"/>
  <c r="H26" s="1"/>
  <c r="I27"/>
  <c r="I25" s="1"/>
  <c r="I24" s="1"/>
  <c r="I21"/>
  <c r="I20" s="1"/>
  <c r="I19" s="1"/>
  <c r="H21"/>
  <c r="H20" s="1"/>
  <c r="H19" s="1"/>
  <c r="F36" i="1"/>
  <c r="E36"/>
  <c r="I31" i="2"/>
  <c r="I30" s="1"/>
  <c r="I29" s="1"/>
  <c r="H31"/>
  <c r="H30" s="1"/>
  <c r="D32" i="3"/>
  <c r="E32"/>
  <c r="G236" i="2"/>
  <c r="G235"/>
  <c r="G228" s="1"/>
  <c r="G209"/>
  <c r="G251"/>
  <c r="G250" s="1"/>
  <c r="G122"/>
  <c r="G121" s="1"/>
  <c r="C32" i="3"/>
  <c r="C22"/>
  <c r="G241" i="2"/>
  <c r="G224"/>
  <c r="G223" s="1"/>
  <c r="G222" s="1"/>
  <c r="G200"/>
  <c r="G193"/>
  <c r="G192" s="1"/>
  <c r="G191" s="1"/>
  <c r="G186" s="1"/>
  <c r="G182"/>
  <c r="G164"/>
  <c r="G162" s="1"/>
  <c r="G161" s="1"/>
  <c r="G160" s="1"/>
  <c r="G163"/>
  <c r="G143"/>
  <c r="G142" s="1"/>
  <c r="G141" s="1"/>
  <c r="G140" s="1"/>
  <c r="G136"/>
  <c r="G135" s="1"/>
  <c r="G134" s="1"/>
  <c r="G132"/>
  <c r="G131"/>
  <c r="G130" s="1"/>
  <c r="G129" s="1"/>
  <c r="G116"/>
  <c r="G114"/>
  <c r="G113" s="1"/>
  <c r="G110"/>
  <c r="G109" s="1"/>
  <c r="G59"/>
  <c r="G55"/>
  <c r="G54" s="1"/>
  <c r="G53" s="1"/>
  <c r="G52" s="1"/>
  <c r="G51" s="1"/>
  <c r="G49"/>
  <c r="G48" s="1"/>
  <c r="G47" s="1"/>
  <c r="G46" s="1"/>
  <c r="G45" s="1"/>
  <c r="G43"/>
  <c r="G41"/>
  <c r="G40"/>
  <c r="G39" s="1"/>
  <c r="G38" s="1"/>
  <c r="G37" s="1"/>
  <c r="G27"/>
  <c r="G26" s="1"/>
  <c r="G21"/>
  <c r="G20" s="1"/>
  <c r="G19" s="1"/>
  <c r="G18"/>
  <c r="G103"/>
  <c r="G102" s="1"/>
  <c r="G101" s="1"/>
  <c r="G100" s="1"/>
  <c r="G99" s="1"/>
  <c r="G95" s="1"/>
  <c r="G145"/>
  <c r="D50" i="1"/>
  <c r="D47"/>
  <c r="D43"/>
  <c r="D39"/>
  <c r="D36"/>
  <c r="D33"/>
  <c r="D30"/>
  <c r="D17"/>
  <c r="C13" i="3" l="1"/>
  <c r="D13"/>
  <c r="E13"/>
  <c r="H107" i="2"/>
  <c r="H106" s="1"/>
  <c r="H105" s="1"/>
  <c r="G253"/>
  <c r="G255"/>
  <c r="G254"/>
  <c r="H161"/>
  <c r="H160" s="1"/>
  <c r="E41" i="1" s="1"/>
  <c r="E39" s="1"/>
  <c r="G179" i="2"/>
  <c r="I234"/>
  <c r="I228"/>
  <c r="H234"/>
  <c r="H228"/>
  <c r="G139"/>
  <c r="I179"/>
  <c r="I107"/>
  <c r="I106" s="1"/>
  <c r="I105" s="1"/>
  <c r="H179"/>
  <c r="G107"/>
  <c r="G106" s="1"/>
  <c r="G105" s="1"/>
  <c r="H89"/>
  <c r="H88" s="1"/>
  <c r="E31" i="1" s="1"/>
  <c r="E30" s="1"/>
  <c r="I23" i="2"/>
  <c r="I51"/>
  <c r="H29"/>
  <c r="G91"/>
  <c r="G90" s="1"/>
  <c r="G89" s="1"/>
  <c r="G88" s="1"/>
  <c r="H92"/>
  <c r="H58"/>
  <c r="H57" s="1"/>
  <c r="H51" s="1"/>
  <c r="D53" i="1"/>
  <c r="D55" s="1"/>
  <c r="F48"/>
  <c r="F47" s="1"/>
  <c r="I243" i="2"/>
  <c r="F19" i="1"/>
  <c r="F17" s="1"/>
  <c r="E35"/>
  <c r="E33" s="1"/>
  <c r="H243" i="2"/>
  <c r="E48" i="1"/>
  <c r="E47" s="1"/>
  <c r="E19"/>
  <c r="E17" s="1"/>
  <c r="F35"/>
  <c r="F33" s="1"/>
  <c r="I26" i="2"/>
  <c r="G25"/>
  <c r="G24" s="1"/>
  <c r="H25"/>
  <c r="H24" s="1"/>
  <c r="H23" s="1"/>
  <c r="I92"/>
  <c r="I162"/>
  <c r="I161" s="1"/>
  <c r="I160" s="1"/>
  <c r="C40" i="3" l="1"/>
  <c r="G138" i="2"/>
  <c r="I138"/>
  <c r="H138"/>
  <c r="I17"/>
  <c r="I260" s="1"/>
  <c r="H17"/>
  <c r="E40" i="3"/>
  <c r="G23" i="2"/>
  <c r="G17" s="1"/>
  <c r="D40" i="3"/>
  <c r="F41" i="1"/>
  <c r="F39" s="1"/>
  <c r="F53" s="1"/>
  <c r="E53"/>
  <c r="G16" i="2" l="1"/>
  <c r="G15" s="1"/>
  <c r="G260"/>
  <c r="H260"/>
  <c r="H16"/>
  <c r="I16"/>
  <c r="I15" s="1"/>
  <c r="F54" i="1"/>
  <c r="F55" s="1"/>
  <c r="E54"/>
  <c r="E55" s="1"/>
  <c r="H15" i="2" l="1"/>
  <c r="G266" i="5"/>
  <c r="G271" s="1"/>
</calcChain>
</file>

<file path=xl/sharedStrings.xml><?xml version="1.0" encoding="utf-8"?>
<sst xmlns="http://schemas.openxmlformats.org/spreadsheetml/2006/main" count="3114" uniqueCount="763">
  <si>
    <t>Муниципальная программа "Совершенствование и
развитие сети автомобильных дорог и дворовых территорий 
муниципального образования "Кисельнинского сельского поселения" Волховского муниципального района Ленинградской области"</t>
  </si>
  <si>
    <t>14 0 00 0 0000</t>
  </si>
  <si>
    <t>0409</t>
  </si>
  <si>
    <t>Основное мероприятие "Ремонт дорог и дворовых территорий поселения"</t>
  </si>
  <si>
    <t>0502</t>
  </si>
  <si>
    <t>0501</t>
  </si>
  <si>
    <t>16 0 01 00000</t>
  </si>
  <si>
    <t>1003</t>
  </si>
  <si>
    <t>0801</t>
  </si>
  <si>
    <t>0503</t>
  </si>
  <si>
    <t>1101</t>
  </si>
  <si>
    <t>1001</t>
  </si>
  <si>
    <t xml:space="preserve">Социальное обеспечение населения </t>
  </si>
  <si>
    <t xml:space="preserve">Иные закупки товаров, работ и услуг для обеспечения государственных (муниципальных) нужд </t>
  </si>
  <si>
    <t>Участие в молодежных форумах и молодежных массовых мероприятиях</t>
  </si>
  <si>
    <t>0707</t>
  </si>
  <si>
    <t>Функционирование Правительства РФ, высших исполнительных органов государственной власти, субъектов РФ, местных администраций</t>
  </si>
  <si>
    <t>0104</t>
  </si>
  <si>
    <t>0103</t>
  </si>
  <si>
    <t>Обеспечение деятельности финансовых, налоговых и таможенных органов и органов (финансово-бюджетного) надзора</t>
  </si>
  <si>
    <t>0106</t>
  </si>
  <si>
    <t xml:space="preserve">Резервные фонды  </t>
  </si>
  <si>
    <t>0111</t>
  </si>
  <si>
    <t>Мобилизация и вневойсковая подготовка</t>
  </si>
  <si>
    <t>0203</t>
  </si>
  <si>
    <t>68  9 01 00590</t>
  </si>
  <si>
    <t>Подпрограмма « Ремонт дорог и дворовых территорий МО Кисельнинское СП</t>
  </si>
  <si>
    <t>16 0 01 00220</t>
  </si>
  <si>
    <t>Муниципальная программа «Обеспечение устойчивого функционирования и развития коммунальной и инженерной инфраструктуры и повышение энергоэффективности на территории МО Кисельнинское СП"</t>
  </si>
  <si>
    <t xml:space="preserve">Подпрограмма «Газификация МО Кисельнинское СП" </t>
  </si>
  <si>
    <r>
      <t xml:space="preserve">Проведение капитального ремонта многоквартирных домов на территории </t>
    </r>
    <r>
      <rPr>
        <sz val="12"/>
        <color indexed="8"/>
        <rFont val="Times New Roman"/>
        <family val="1"/>
        <charset val="204"/>
      </rPr>
      <t>МО Кисельнинское СП Волховского муниципального района Ленинградской области»</t>
    </r>
  </si>
  <si>
    <t>Подпрограмма "Содержание, капитальный ремонт и ремонт многоквартирных домов МО «Кисельнинское сельское поселение» Волховского муниципального района Ленинградской области"</t>
  </si>
  <si>
    <t>15 3 01 00200</t>
  </si>
  <si>
    <t>Основное мероприятие "обследование технического состояния зданий и сооружений в МО Кисельнинское СП" в рамках подпрограммы "Обследование технического состояния зданий и сооружений в МО Кисельнинское СП" муниципальной программы  "Сбор, воспроизведение в документальном виде сведений об объектах недвижимости, инвентаризация и оценка их стоимости" муниципальной программы "Сбор, воспроизведение в документальном виде сведений об объектах недвижимости, инвентаризация и оценка их стоимости"</t>
  </si>
  <si>
    <t>обследование технического состояния зданий и сооружений в МО Кисельнинское СП" в рамках подпрограммы "Обследование технического состояния зданий и сооружений в МО Кисельнинское СП" муниципальной программы  "Сбор, воспроизведение в документальном виде сведений об объектах недвижимости, инвентаризация и оценка их стоимости" муниципальной программы "Сбор, воспроизведение в документальном виде сведений об объектах недвижимости, инвентаризация и оценка их стоимости"</t>
  </si>
  <si>
    <t>осуществление органами местного самоуправления экспертных работ (исследование и анализ) дорожного покрытия территории поселения</t>
  </si>
  <si>
    <t>Обследование технического состояния и инвентаризации земельных участков в МО Кисельнинское СП" в рамках подпрограммы "Обследование технического состояния зданий и сооружений в МО Кисельнинское СП" муниципальной программы  "Сбор, воспроизведение в документальном виде сведений об объектах недвижимости, инвентаризация и оценка их стоимости" муниципальной программы "Сбор, воспроизведение в документальном виде сведений об объектах недвижимости, инвентаризация и оценка их стоимости</t>
  </si>
  <si>
    <t>Основное мероприятие Проведение капитального ремонта муниципальных квартир в многоквартирных домах на территории  МО Кисельнинское СП Волховского муниципального района Ленинградской области»</t>
  </si>
  <si>
    <t>Содержание мест захоронения</t>
  </si>
  <si>
    <t>610</t>
  </si>
  <si>
    <t>830</t>
  </si>
  <si>
    <t>23 1 01 S4770</t>
  </si>
  <si>
    <t>Взносы на капитальный ремонт общего имущества многоквартирных домов "НО "Фонд капитального ремонта многоквартирных домов Ленинградской области"в рамках непрограммных расходов МО Кисельнинское СП</t>
  </si>
  <si>
    <t>Организация антикоррупционного образования и пропаганды, формирование нетерпимого отношения к коррупции</t>
  </si>
  <si>
    <t>2 02 16001 10 0000 150</t>
  </si>
  <si>
    <t>20 4 00 00000</t>
  </si>
  <si>
    <t>20 4 01 00000</t>
  </si>
  <si>
    <t>РСД от 25.02.2020 г. №34</t>
  </si>
  <si>
    <t>РСД от 25.02.2020 г. №35</t>
  </si>
  <si>
    <t xml:space="preserve"> Реализация проектов местных инициатив граждан.</t>
  </si>
  <si>
    <t>Дотации бюджетам сельских поселений на выравнивание бюджетной обеспеченности из бюджетов муниципальных районов( РФФП)</t>
  </si>
  <si>
    <t>Дотации бюджетам сельских поселений на выравнивание бюджетной обеспеченности из бюджетов муниципальных районов( ОФФП)</t>
  </si>
  <si>
    <t>2023 год</t>
  </si>
  <si>
    <t xml:space="preserve"> Основное мероприятие. Реализация проектов местных инициатив граждан.
Благоустройство общественных кладбищ по устройству ограждений в д.Лавния, д.Сюрья, д.Чаплино МО «Кисельнинское сельское поселение» Волховского муниципального района Ленинградской области
</t>
  </si>
  <si>
    <t>Муниципальная программа "Реализация программ формирования современной городской среды"</t>
  </si>
  <si>
    <t>27 0 00 00000</t>
  </si>
  <si>
    <t>Основное мероприятие "Реализация программ формирования современной городской среды"</t>
  </si>
  <si>
    <t>27 0 F2 00000</t>
  </si>
  <si>
    <t>Реализация программ формирования современной городской среды</t>
  </si>
  <si>
    <t>27 0 F2 55550</t>
  </si>
  <si>
    <t xml:space="preserve"> Возмещение убытков в разнице цен на тарифы по решению суда </t>
  </si>
  <si>
    <t>68 9 01 00603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</si>
  <si>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</si>
  <si>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Наименование раздела и подраздела</t>
  </si>
  <si>
    <t xml:space="preserve">Распределение бюджетных ассигнований по разделам,  подразделам классификация расходов бюджетов </t>
  </si>
  <si>
    <t>код</t>
  </si>
  <si>
    <t>раздела</t>
  </si>
  <si>
    <t>подраздела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</si>
  <si>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</si>
  <si>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 xml:space="preserve">Национальная экономика </t>
  </si>
  <si>
    <t>Дорожное хозяйство (дорожные фонды )</t>
  </si>
  <si>
    <t xml:space="preserve">Культура, кинематография </t>
  </si>
  <si>
    <t xml:space="preserve">Социальная политика </t>
  </si>
  <si>
    <t xml:space="preserve">Пенсионное обеспечение </t>
  </si>
  <si>
    <t xml:space="preserve">                         Всего расходов</t>
  </si>
  <si>
    <t>Волховского муниципального района на 2021 год и на плановый период 2022 и 2023 годов</t>
  </si>
  <si>
    <t>Муниципальная программа"Устойчивое общественное развитие в муниципальном образованииКисельнинское сельское поселениеВолховского муниципального района Ленинградской области"</t>
  </si>
  <si>
    <t>23 0 00 0000</t>
  </si>
  <si>
    <t>Подпрограмма " Общество и власть"</t>
  </si>
  <si>
    <t>23 2 01 0000</t>
  </si>
  <si>
    <t>Основное мероприятие " Поддержка работы официального сайтаадминистрацииМО Кисельнинское СП Волховскогомуниципального района (www.кисельня.рф)</t>
  </si>
  <si>
    <t>Мероприятия связанные с размещением информации о социально-эконмическом развитии района,деятельности админисрации МО Кисельнинское СП Волховского муниципального района"</t>
  </si>
  <si>
    <t>Иные закупки товаров,работ и услуг для обеспечения государственных (муниципальных)нужд(сайт)</t>
  </si>
  <si>
    <t>Основное мероприятия Осуществление взаимодействия с местными СМИ,выступленияв печатных и электронных СМИ с целью размещения  информации  о социально-экономическом развития района, деятельнсти администрацииМОКисельнинское СП Волховского района</t>
  </si>
  <si>
    <t>Иные закупки товаров,работ и услуг для обеспечения государственных (муниципальных)нужд(газета)</t>
  </si>
  <si>
    <t>23 2 02 0000</t>
  </si>
  <si>
    <t>Муниципальная программа " «Сбор, воспроизведение в документальном виде сведений об объектах недвижимости, инвентаризация и оценка их стоимости» на территории МО Кисельнинское СП "</t>
  </si>
  <si>
    <t>Подпрограмма "Обследование технического состояния зданий и сооружений, изготовление  технического, кадастрового плана на объект недвижимого имущества, оценка их стоимости на территории МО Кисельнинское СП "</t>
  </si>
  <si>
    <t>Подпрограмма " Энергетика"</t>
  </si>
  <si>
    <t>Основное мероприятия "Развитие капитальный ремонт  и ремонт объектов теплоснабжения на территории МО" Кисельнинское СП Волховского муниципального района Ленинградской области</t>
  </si>
  <si>
    <t>Развитие , капитальный ремонт и ремонт объектов теплоснабжения на территории МО" Кисельнинское СП Волховского муниципального района Ленинградской области</t>
  </si>
  <si>
    <t>Иные закупки товаров . Работ и услугдля обеспечения государственных (муниципальных)нужд</t>
  </si>
  <si>
    <t>Подпрограмма " Энергосбережение  и повышение энергетической эфективнсти на территории Волховского муниципальногорайона</t>
  </si>
  <si>
    <t>Муниципальная программа «Благоустройство территории МО Кисельнинское СП»</t>
  </si>
  <si>
    <t>Мероприятие Содержание мест захоронения</t>
  </si>
  <si>
    <t>193 01 00280</t>
  </si>
  <si>
    <t>Иные закупки товаров, работ и услуг для обеспечения государственных (муниципальных) нужд ВМР</t>
  </si>
  <si>
    <t>11004,6</t>
  </si>
  <si>
    <t>264,2</t>
  </si>
  <si>
    <t>9684,0</t>
  </si>
  <si>
    <t>0,0</t>
  </si>
  <si>
    <t>232,0</t>
  </si>
  <si>
    <t>Муниципальная программа "Профилактика терроризма.экстремизма и сепаратизма,протеводействия идеологии указанных  явлений , и обеспечение антитеррористической защищенности  на подведомственных учреждениях( объектах ) на территориимуниципального образования " Кисельнинское сельское поселение"</t>
  </si>
  <si>
    <t>Основное мероприятие " Организация подго-товки проектов, изго-товление, приобре-тение буклетов, пла-катов, памяток, стен-дов и рекомендаций для учреждений и организаций, распо-ложенных на терри-тории муниципаль-ного образования, по антитеррористичес-кой тематике</t>
  </si>
  <si>
    <t>Муниципальная программа "«Создание и содержание мест (площадок) накопления твердых коммунальных отходов на территории муниципального образования «Кисельнинское сельское поселение» Волховского муниципального района Ленинградской области</t>
  </si>
  <si>
    <t>Приложение №3</t>
  </si>
  <si>
    <t>муниципального образования</t>
  </si>
  <si>
    <t>Волховского муниципального района</t>
  </si>
  <si>
    <t>Ленинградской области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</si>
  <si>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</si>
  <si>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</si>
  <si>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</si>
  <si>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РФ, высших исполнительных органов государственной власти,субъектов РФ, местных администраций</t>
  </si>
  <si>
    <t>Обеспечение деятельности финансовых, налоговых и таможенных органов и органов финансового  (финансово-бюджетного 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</si>
  <si>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</si>
  <si>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</si>
  <si>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</si>
  <si>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</si>
  <si>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0200</t>
  </si>
  <si>
    <t>Мобилизационная и вневойсковая подготовка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</si>
  <si>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</si>
  <si>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</si>
  <si>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</si>
  <si>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Национальная экономика</t>
  </si>
  <si>
    <t>0400</t>
  </si>
  <si>
    <t>Дорожное хозяйство( дорожные фонды)</t>
  </si>
  <si>
    <t>Другие вопросы в области национальной экономики</t>
  </si>
  <si>
    <t xml:space="preserve">Жилищно- коммунальное хозяйство </t>
  </si>
  <si>
    <t>0500</t>
  </si>
  <si>
    <t>Жилищное хозяйство</t>
  </si>
  <si>
    <t>Коммунальное хозяйство</t>
  </si>
  <si>
    <t>Благоустройство</t>
  </si>
  <si>
    <t>Образование</t>
  </si>
  <si>
    <t>0700</t>
  </si>
  <si>
    <t>Молодежная политика и оздоровление детей</t>
  </si>
  <si>
    <t>Культура ,  кинематография</t>
  </si>
  <si>
    <t>0800</t>
  </si>
  <si>
    <t>Культура</t>
  </si>
  <si>
    <t>Социальная политика</t>
  </si>
  <si>
    <t>1000</t>
  </si>
  <si>
    <t>Пенсионное обеспечение</t>
  </si>
  <si>
    <t>Социальное обеспечение населения</t>
  </si>
  <si>
    <t>Физическая культура и спорт</t>
  </si>
  <si>
    <t>1100</t>
  </si>
  <si>
    <t>Всего расходов</t>
  </si>
  <si>
    <t>Приложение № 4</t>
  </si>
  <si>
    <t>"Кисельнинское сельское поселение" Волховского муниципального</t>
  </si>
  <si>
    <t>района Ленинградской области</t>
  </si>
  <si>
    <t>ВЕДОМСТВЕННАЯ СТРУКТУРА</t>
  </si>
  <si>
    <t>расходов бюджета муниципального образования "Кисельнинское сельское поселение"</t>
  </si>
  <si>
    <t>Наименование</t>
  </si>
  <si>
    <t>Г</t>
  </si>
  <si>
    <t>Рз</t>
  </si>
  <si>
    <t>ПР</t>
  </si>
  <si>
    <t>ЦСР</t>
  </si>
  <si>
    <t>ВР</t>
  </si>
  <si>
    <t>Сумма
(тысяч рублей)</t>
  </si>
  <si>
    <t>Всего</t>
  </si>
  <si>
    <t>АДМИНИСТРАЦИЯ МУНИЦИПАЛЬНОГО ОБРАЗОВАНИЯ КИСЕЛЬНИНСКОЕ СЕЛЬСКОЕ ПОСЕЛЕНИЕ</t>
  </si>
  <si>
    <t>881</t>
  </si>
  <si>
    <t>ОБЩЕГОСУДАРСТВЕННЫЕ ВОПРОСЫ</t>
  </si>
  <si>
    <t>01</t>
  </si>
  <si>
    <t>00</t>
  </si>
  <si>
    <t>03</t>
  </si>
  <si>
    <t>Обеспечение деятельности органов местного самоуправления</t>
  </si>
  <si>
    <t>67 0 00 00000</t>
  </si>
  <si>
    <t xml:space="preserve">Обеспечение деятельности центрального аппарата </t>
  </si>
  <si>
    <t>67 3 00 00000</t>
  </si>
  <si>
    <t>Непрограмные расходы</t>
  </si>
  <si>
    <t>67 3 01 00000</t>
  </si>
  <si>
    <t>Иные закупки товаров, работ и услуг для обеспечения государственных (муниципальных) нужд</t>
  </si>
  <si>
    <t>67 3 01 00150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</si>
  <si>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</si>
  <si>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</si>
  <si>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</si>
  <si>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67 2 00 00000</t>
  </si>
  <si>
    <t>67 2 01 00000</t>
  </si>
  <si>
    <t>Расходы на выплаты по оплате труда работников  органов местного самоуправления в рамках обеспечения деятельности главы местной администрации (исполнительно-распорядительного органа муниципального образования)</t>
  </si>
  <si>
    <t>67 2 01 00150</t>
  </si>
  <si>
    <t>Расходы на выплаты персоналу государственных (муниципальных) органов</t>
  </si>
  <si>
    <t>120</t>
  </si>
  <si>
    <t>Расходы на выплаты по оплате труда работников органов местного самоуправления в рамках обеспечения деятельности центрального аппарата</t>
  </si>
  <si>
    <t>Расходы на обеспечение функций органов местного самоуправленияв рамках обеспечения деятельности центрального аппарата</t>
  </si>
  <si>
    <t>240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</si>
  <si>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</si>
  <si>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</si>
  <si>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</si>
  <si>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</si>
  <si>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осуществление полномочий по формированию, исполнению и финансовому контролю за исполнением бюджетов сельских поселений</t>
  </si>
  <si>
    <t>67 3 01 40010</t>
  </si>
  <si>
    <t>Иные межбюджетные трансферты</t>
  </si>
  <si>
    <t>540</t>
  </si>
  <si>
    <t>Иные межбюджетные трансферты на осуществление полномочий по осуществлению внешнего муниципального финансовоо контроля контрольно-счетного органа в рамках обеспечения деятельности центрального аппарата</t>
  </si>
  <si>
    <t>67 3 01 40040</t>
  </si>
  <si>
    <t xml:space="preserve">01 </t>
  </si>
  <si>
    <t>11</t>
  </si>
  <si>
    <t>Непрограммные расходы органов местного самоуправления МО Кисельнинское СП</t>
  </si>
  <si>
    <t>68 0 00 00000</t>
  </si>
  <si>
    <t>Непрограммные расходы</t>
  </si>
  <si>
    <t>68 9 00 00000</t>
  </si>
  <si>
    <t>69 9 01 00000</t>
  </si>
  <si>
    <t>Резервные фонды  местных администраций</t>
  </si>
  <si>
    <t>68 9 01 00020</t>
  </si>
  <si>
    <t>Резервные средства</t>
  </si>
  <si>
    <t>870</t>
  </si>
  <si>
    <t>ДРУГИЕ ОБЩЕГОСУДАРСТВЕННЫЕ ВОПРОСЫ</t>
  </si>
  <si>
    <t>13</t>
  </si>
  <si>
    <t>68 9 01 00000</t>
  </si>
  <si>
    <t>Обеспечение деятельности старост сельских населенных пунктов, Общественных советов на территории МО Кисельнинское СП в рамках непрограмных расходов органов местного самоуправления</t>
  </si>
  <si>
    <t>68 9 01 00180</t>
  </si>
  <si>
    <t>13 0 00 00000</t>
  </si>
  <si>
    <t>Муниципальная программа «Устойчивое общественное развитие в муниципальном образованииКисельнинское сельское поселение Волховского муниципальногорайона Ленинградской области»</t>
  </si>
  <si>
    <t>23 0 00 00000</t>
  </si>
  <si>
    <t>23 3 01 00000</t>
  </si>
  <si>
    <t>23 2 00 00000</t>
  </si>
  <si>
    <t>23 2 01 00000</t>
  </si>
  <si>
    <t>23 2 01 00320</t>
  </si>
  <si>
    <t>23 2 02 00330</t>
  </si>
  <si>
    <t>Муниципальная программа "Сбор, воспроизведение в документальном виде сведений об объектах недвижимости, инвентаризация и оценка их стоимости на территории МО Кисельнинское СП "</t>
  </si>
  <si>
    <t>11 0 00 00000</t>
  </si>
  <si>
    <t>11 1 01 00000</t>
  </si>
  <si>
    <t>11 1 01 00010</t>
  </si>
  <si>
    <t>"Основное мероприятие "Организация антикоррупционного образования и пропаганды, формирование нетерпимого отношения к коррупции (курсы повышения квалификации)"</t>
  </si>
  <si>
    <t>12 0 01 00000</t>
  </si>
  <si>
    <t>12 0 01 00030</t>
  </si>
  <si>
    <t>"Основное мероприятие" Прочие общегосударственные вопросы</t>
  </si>
  <si>
    <t>68 9 01 00570</t>
  </si>
  <si>
    <t>Прочие общегосударственные вопросы</t>
  </si>
  <si>
    <t>68  9 01 00570</t>
  </si>
  <si>
    <t>НАЦИОНАЛЬНАЯ ОБОРОНА</t>
  </si>
  <si>
    <t>02</t>
  </si>
  <si>
    <t>Непрограммные расходы органов исполнительной власти Ленинградской области</t>
  </si>
  <si>
    <t>На осуществление первичного воинского учета на территориях, где отсутствуют военные комиссариаты в рамках непрограммных расходов органов исполнительной власти Ленинградской области</t>
  </si>
  <si>
    <t>68 9 01 51180</t>
  </si>
  <si>
    <t>НАЦИОНАЛЬНАЯ БЕЗОПАСНОСТЬ И ПРАВООХРАНИТЕЛЬНАЯ ДЕЯТЕЛЬНОСТЬ</t>
  </si>
  <si>
    <t>09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</si>
  <si>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муниципальной программы "Обеспечение мер безопасности на территории МО Кисельнинское СП на "</t>
  </si>
  <si>
    <t>10</t>
  </si>
  <si>
    <t>Муниципальная программа "Обеспечение мер безопасности на территории МО Кисельнинское СП на "</t>
  </si>
  <si>
    <t>Основное мероприятие "Обеспечение и поддержание в постоянной готовности системы пожарной безопасности."</t>
  </si>
  <si>
    <t>Обеспечение и поддержание в постоянной готовности системы пожарной безопасности.</t>
  </si>
  <si>
    <t>НАЦИОНАЛЬНАЯ ЭКОНОМИКА</t>
  </si>
  <si>
    <t>Дорожное хозяйство (дорожные фонды)</t>
  </si>
  <si>
    <t>Муниципальная программа "Совершенствование и
развитие сети автомобильных дорог и дворовых территорий 
муниципального образования Кисельнинского сельского поселения Волховского муниципального района Ленинградской области"</t>
  </si>
  <si>
    <t>14 0 00 00000</t>
  </si>
  <si>
    <t>Подпрограмма "Содержание существующей сети автомобильных дорог"</t>
  </si>
  <si>
    <t>14 1 00 00000</t>
  </si>
  <si>
    <t>Основное мероприятие "Содержание автомобильных дорог и дворовых территорий муниципального образования Кисельнинское сельского поселения"</t>
  </si>
  <si>
    <t>14 1 01 00000</t>
  </si>
  <si>
    <t>Содержание автомобильных дорог и дворовых территорий муниципального образования Кисельнинское сельского поселения</t>
  </si>
  <si>
    <t>14 1 01 00090</t>
  </si>
  <si>
    <t>Подпрограмма "Организация экспертных работ (исследование и анализ) и паспортизация дорожного хозяйства МО Кисельнинское СП"</t>
  </si>
  <si>
    <t>14 2 00 00000</t>
  </si>
  <si>
    <t>Основное мероприятие "Мероприятия по осуществлению органами местного самоуправления экспертных работ (исследование и анализ) дорожного покрытия территории поселения"</t>
  </si>
  <si>
    <t>14 2 01 00000</t>
  </si>
  <si>
    <t>14 2 01 00120</t>
  </si>
  <si>
    <t>Ремонт дорог и дворовых территорий поселения</t>
  </si>
  <si>
    <t xml:space="preserve">Подпрограмма "Повышение безопасности дорожного движения в МО Кисельнинское СП " </t>
  </si>
  <si>
    <t>14 3 00 00000</t>
  </si>
  <si>
    <t>Основное мероприятие "Сокращение аварийности на участках концентрации дорожно-транспортных происшествий инженерными методами"</t>
  </si>
  <si>
    <t>14 3 01 00000</t>
  </si>
  <si>
    <t>Сокращение аварийности на участках концентрации дорожно-транспортных происшествий инженерными методами</t>
  </si>
  <si>
    <t>14 3 01 00140</t>
  </si>
  <si>
    <t>Муниципальная программа «Устойчивое общественное развитие в муниципальном образовании Кисельнинское сельское поселение Волховского муниципальногорайона Ленинградской области</t>
  </si>
  <si>
    <t>Подпрограмма  «Создание условий для эффективного выполнения органами местного самоуправления муниципального образования Кисельнинское сельское поселение Волховского муниципального района Ленинградской области своих полномочий»</t>
  </si>
  <si>
    <t>23 1 00 00000</t>
  </si>
  <si>
    <t>23 1 01 00000</t>
  </si>
  <si>
    <t>12</t>
  </si>
  <si>
    <t>Муниципальная программа "Сбор, воспроизведение в документальном виде сведений об объектах недвижимости, инвентаризация и оценка их стоимости на территории МО Кисельнинское СП"</t>
  </si>
  <si>
    <t>Подпрограмма "Техническая инвентаризация и учет земельных участков в МО Кисельнинское СП" муниципальной программы"Сбор, воспроизведение в документальном виде сведений об объектах недвижимости, инвентаризация и оценка их стоимости на территории МО Кисельнинское СП"</t>
  </si>
  <si>
    <t>11 2 00 00000</t>
  </si>
  <si>
    <t>Основное мероприятие "Осуществление мероприятий органами местного самоуправления по обследованию технического состояния и инвентаризации земельных участков в МО Кисельнинское СП" в рамках подпрограммы "Обследование технического состояния зданий и сооружений в МО Кисельнинское СП" муниципальной программы  "Сбор, воспроизведение в документальном виде сведений об объектах недвижимости, инвентаризация и оценка их стоимости" муниципальной программы "Сбор, воспроизведение в документальном виде сведений об объектах недвижимости, инвентаризация и оценка их стоимости"</t>
  </si>
  <si>
    <t>11 2 01 00000</t>
  </si>
  <si>
    <t>11 2 01 00020</t>
  </si>
  <si>
    <t>Муниципальная программа «Развитие и поддержка малого и среднего предпринимательства на территории МО "Кисельнинское СП»</t>
  </si>
  <si>
    <t>17 0 00 00000</t>
  </si>
  <si>
    <t>Основное мероприятие. Развитие и поддержка малого и среднего предпринимательства на территории поселения</t>
  </si>
  <si>
    <t>17 0 01 00000</t>
  </si>
  <si>
    <t>Развитие и поддержка малого и среднего предпринимательства на территории поселения</t>
  </si>
  <si>
    <t>17 0 01 00210</t>
  </si>
  <si>
    <t>ЖИЛИЩНО-КОММУНАЛЬНОЕ ХОЗЯЙСТВО</t>
  </si>
  <si>
    <t>05</t>
  </si>
  <si>
    <t>68 9 01 00510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</si>
  <si>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</si>
  <si>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</si>
  <si>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15 0 00 00000</t>
  </si>
  <si>
    <t>Мероприятия по оплате услуг за ведение расчетов по оплате найма муниципального имущества</t>
  </si>
  <si>
    <t>68 9 01 00590</t>
  </si>
  <si>
    <t>15 1 00 00000</t>
  </si>
  <si>
    <t>15 1 01 00000</t>
  </si>
  <si>
    <t>15 1 01 00160</t>
  </si>
  <si>
    <t>15 2 00 00000</t>
  </si>
  <si>
    <t>Основное мероприятие "Мероприятия по разработке проекта на строительство   газораспределительной сети"</t>
  </si>
  <si>
    <t>Мероприятия по разработке проекта на строительство   газораспределительной сети</t>
  </si>
  <si>
    <t>Уличное освещение</t>
  </si>
  <si>
    <t>68 9 01 00540</t>
  </si>
  <si>
    <t>Прочие мероприятия по благоустройству поселения</t>
  </si>
  <si>
    <t>68 9 01 00550</t>
  </si>
  <si>
    <t>19 0 00 00000</t>
  </si>
  <si>
    <t>Подпрограмма «Содержание мест захоронения»</t>
  </si>
  <si>
    <t>19 1 00 00000</t>
  </si>
  <si>
    <t>Основное мероприятие "Мероприятия в области содержания мест захоронения"</t>
  </si>
  <si>
    <t>19 1 01 00000</t>
  </si>
  <si>
    <t>19 1 01 00240</t>
  </si>
  <si>
    <t>Подпрограмма «Комплексное обустройство населенных пунктов МО Кисельнинское СП»</t>
  </si>
  <si>
    <t>19 2 00 00000</t>
  </si>
  <si>
    <t>19 2 01 00000</t>
  </si>
  <si>
    <t>Муниципальная программа «Борьба с борщевиком Сосновского на территории муниципального образования Кисельнинское сельское поселение Волховского муниципального района Ленинградской области»</t>
  </si>
  <si>
    <t>22 0 00 00000</t>
  </si>
  <si>
    <t>22 0 01 00000</t>
  </si>
  <si>
    <t>22 0 01 S4310</t>
  </si>
  <si>
    <t>ОБРАЗОВАНИЕ</t>
  </si>
  <si>
    <t>07</t>
  </si>
  <si>
    <t>Основное мероприятие"поддержка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</si>
  <si>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>Мероприятия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</si>
  <si>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>23 3 01 00350</t>
  </si>
  <si>
    <t>КУЛЬТУРА,  КИНЕМАТОГРАФИЯ</t>
  </si>
  <si>
    <t>08</t>
  </si>
  <si>
    <t>Муниципальная программа « Развитие культуры и физкультуры на территории МО Кисельнинское СП»</t>
  </si>
  <si>
    <t>20 0 00 00000</t>
  </si>
  <si>
    <t>Подпрограмма « Обеспечение доступа жителей МО Кисельнинское СП к культурным ценностям»</t>
  </si>
  <si>
    <t>20 1 00 00000</t>
  </si>
  <si>
    <t>20 1 01 00000</t>
  </si>
  <si>
    <t>Создание условий для реализации организациями культуры предоставляемых ими услуг.</t>
  </si>
  <si>
    <t>20 1 01 00270</t>
  </si>
  <si>
    <t xml:space="preserve">Субсидии бюджетным учреждениям </t>
  </si>
  <si>
    <t>Основное мероприятие. Субсидии на обеспечение выплат стимулирующего характера работникам муниципальных учреждений культуры Ленинградской области в рамках непрограмных расходов МО "Кисельнинское СП"</t>
  </si>
  <si>
    <t>20 1 02 S0360</t>
  </si>
  <si>
    <t>СОЦИАЛЬНАЯ ПОЛИТИКА</t>
  </si>
  <si>
    <t>Муниципальная программа « Социальная поддержка отдельных категорий граждан на территории МО Кисельнинское СП»</t>
  </si>
  <si>
    <t>21 0 00 00000</t>
  </si>
  <si>
    <t>Подпрограмма «Развитие мер социальной поддержки отдельных категорий граждан МО Кисельнинское СП»</t>
  </si>
  <si>
    <t>21 1 00 00000</t>
  </si>
  <si>
    <t>Основное мероприятие "Предоставление доплат к пенсии лицам государственных служащих субъектов РФ и муниципальных служащих"</t>
  </si>
  <si>
    <t>21 1 01 00000</t>
  </si>
  <si>
    <t>Доплаты к пенсиям государственных служащих субъектов РФ и муниципальных служащих</t>
  </si>
  <si>
    <t>21 1 01 00290</t>
  </si>
  <si>
    <t>Социальные выплаты гражданам, кроме публичных нормативных социальных выплат</t>
  </si>
  <si>
    <t>320</t>
  </si>
  <si>
    <t>Основное мероприятие. Предоставление мер социальной поддержки прочим категориям граждан»</t>
  </si>
  <si>
    <t>21 1 02 00000</t>
  </si>
  <si>
    <t>Ежегодные денежные выплаты и компенсационные выплаты лицам, удостоенным звания «Почетный гражданин Кисельнинского сельского поселения Волховского района Ленинградской области»</t>
  </si>
  <si>
    <t>21 1 02 00300</t>
  </si>
  <si>
    <t>Муниципальная программа «Обеспечение качественным жильем граждан на территории муниципального образования "Кисельнинское сельское поселение" Волховскогомуниципального района Ленинградской области</t>
  </si>
  <si>
    <t>16 0 00 00000</t>
  </si>
  <si>
    <t>Субсидии на предоставление социальных выплат молодым гражданам.</t>
  </si>
  <si>
    <t>ФИЗИЧЕСКАЯ КУЛЬТУРА И СПОРТ</t>
  </si>
  <si>
    <t>Физическая культура</t>
  </si>
  <si>
    <t>Подпрограмма « Приобщение жителей МО Кисельнинское СП к физической культуре»</t>
  </si>
  <si>
    <t>Основное мероприятие. Приобщение жителей МО Кисельнинское СП к физической культуре</t>
  </si>
  <si>
    <t>20 1 02 00000</t>
  </si>
  <si>
    <t>Приобщение жителей МО Кисельнинское СП к физической культуре</t>
  </si>
  <si>
    <t>20 1 02 00280</t>
  </si>
  <si>
    <t>Всего:</t>
  </si>
  <si>
    <t>Приложение № 2</t>
  </si>
  <si>
    <t>классификации</t>
  </si>
  <si>
    <t>1 00 00000 00 0000 000</t>
  </si>
  <si>
    <t>Налоговые и неналоговые доходы</t>
  </si>
  <si>
    <t>1 01 00000 00 0000 000</t>
  </si>
  <si>
    <t>НАЛОГ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</si>
  <si>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</si>
  <si>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</si>
  <si>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</si>
  <si>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</si>
  <si>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1 06 00000 00 0000 000</t>
  </si>
  <si>
    <t>НАЛОГИ НА ИМУЩЕСТВО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</si>
  <si>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</si>
  <si>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</si>
  <si>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</si>
  <si>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</si>
  <si>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</si>
  <si>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</si>
  <si>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1 11 00000 00 0000 000</t>
  </si>
  <si>
    <t>ДОХОДЫ ОТ ИСПОЛЬЗОВАНИЯ ИМУЩЕСТВА,НАХОДЯЩЕГОСЯ В ГОСУДАРСТВЕННОЙ И МУНИЦИПАЛЬНОЙ СОБСТВЕННОСТИ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</si>
  <si>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</si>
  <si>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учреждений(за исключением имущества муниципальных бюджетных и автономных учреждений)</t>
  </si>
  <si>
    <t xml:space="preserve">1 11 09045 10 0000 120 </t>
  </si>
  <si>
    <t xml:space="preserve"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</si>
  <si>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1 14 00000 00 0000 000</t>
  </si>
  <si>
    <t>Доходы от продажи материальных и нематериальных активов</t>
  </si>
  <si>
    <t>1 14 02053 10 0000 410</t>
  </si>
  <si>
    <t xml:space="preserve"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 </t>
  </si>
  <si>
    <t>1 16 33050 10 0000 140</t>
  </si>
  <si>
    <t xml:space="preserve"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 </t>
  </si>
  <si>
    <t>1 17 00000 00 0000 000</t>
  </si>
  <si>
    <t>ПРОЧИЕ НЕНАЛОГОВЫЕ ДОХОДЫ</t>
  </si>
  <si>
    <t>1 17 05050 10 0000 180</t>
  </si>
  <si>
    <t>Прочие неналоговые доходы бюджетов поселений</t>
  </si>
  <si>
    <t>2 02 00000 00 0000 000</t>
  </si>
  <si>
    <t xml:space="preserve">БЕЗВОЗМЕЗДНЫЕ ПОСТУПЛЕНИЯ </t>
  </si>
  <si>
    <t>ВСЕГО</t>
  </si>
  <si>
    <t>Ежегодные денежные выплаты лицам, удостоенным звания «Почетный гражданин Кисельнинского сельского поселения Волховского района Ленинградской области»</t>
  </si>
  <si>
    <t>14 4 00 00000</t>
  </si>
  <si>
    <t>14 4 01 00000</t>
  </si>
  <si>
    <t>14 4 01 00150</t>
  </si>
  <si>
    <t>Иные закупки товаров, работ и услуг для обеспечения государственных (муниципальных) нужд "МБ"</t>
  </si>
  <si>
    <t>Иные закупки товаров, работ и услуг для обеспечения государственных (муниципальных) нужд "ОБ"</t>
  </si>
  <si>
    <t>Основное мероприятие "Обрезка деревьев, кустарников и удаление сухостоя. Посадка деревьев и кустарников. Выкос травы. Ликвидация несанкционированных свалок бытового мусора"</t>
  </si>
  <si>
    <t>Обрезка деревьев, кустарников и удаление сухостоя. Посадка деревьев и кустарников. Выкос травы. Ликвидация несанкционированных свалок бытового мусора</t>
  </si>
  <si>
    <t>Основное мероприятие "Содержание  и  благоустройство детских площадок, ремонт элементов благоустройства, восстановление и ремонт малых архитектурных форм у зданий и жилых домов. Установка указателей номеров домов и наименований улиц Обустройство места массового отдыха населения (парка) в д.Кисельня"</t>
  </si>
  <si>
    <t>Содержание  и  благоустройство детских площадок, ремонт элементов благоустройства, восстановление и ремонт малых архитектурных форм у зданий и жилых домов. Установка указателей номеров домов и наименований улиц Обустройство места массового отдыха населения (парка) в д.Кисельня"</t>
  </si>
  <si>
    <t>15 3 00 00000</t>
  </si>
  <si>
    <t>15 3 01 00360</t>
  </si>
  <si>
    <t>15 2 01 00200</t>
  </si>
  <si>
    <t>19 2 01 00310</t>
  </si>
  <si>
    <t>19 3 00 00000</t>
  </si>
  <si>
    <t>19 3 01 00000</t>
  </si>
  <si>
    <t>19 3 01 00280</t>
  </si>
  <si>
    <t>Основное мероприятие. Субсидии на обеспечение выплат стимулирующего характера работникам муниципальных учреждений культуры Ленинградской области в рамках непрограмных расходов МО "Кисельнинское СП" ОБ</t>
  </si>
  <si>
    <t>Основное мероприятие. Субсидии на обеспечение выплат стимулирующего характера работникам муниципальных учреждений культуры Ленинградской области в рамках непрограмных расходов МО "Кисельнинское СП" МБ</t>
  </si>
  <si>
    <t>13 1 00 0000</t>
  </si>
  <si>
    <t>13 1 02 00000</t>
  </si>
  <si>
    <t>13 1 02 00060</t>
  </si>
  <si>
    <t>Основное мероприятие. Создание условий для реализации организация микультуры предоставляемых ими услуг.</t>
  </si>
  <si>
    <t>Подпрограмма «Обеспечение выплат стимулирующего характера работникам муниципальных учреждений культуры»</t>
  </si>
  <si>
    <t>20 2 01 S0360</t>
  </si>
  <si>
    <t>Субсидии на обеспечение выплат стимулирующего характера работникам муниципальных учреждений культуры Ленинградской области в рамках непрограмных расходов МО "Кисельнинское СП" МБ</t>
  </si>
  <si>
    <t>Субсидии на обеспечение выплат стимулирующего характера работникам муниципальных учреждений культуры Ленинградской области в рамках непрограмных расходов МО "Кисельнинское СП" ОБ</t>
  </si>
  <si>
    <t>20 2 01 00000</t>
  </si>
  <si>
    <t xml:space="preserve">Основное мероприятие. Уничтожение борщевика Сосновского химическими методами (обработка           отрастающего борщевика арборицидами - один  раз или гербицидами -два раза)            
</t>
  </si>
  <si>
    <t xml:space="preserve">Основное мероприятие: Оценка эффективности проведенного комплекса мероприятий по уничтожению борщевика Сосновского
</t>
  </si>
  <si>
    <t>22 0 02 S4310</t>
  </si>
  <si>
    <t>Основное мероприятие "Обеспечение жильем молодых семей"</t>
  </si>
  <si>
    <t>Обеспечение жильем молодых семей</t>
  </si>
  <si>
    <t>Сумма, тыс. руб.</t>
  </si>
  <si>
    <t>Источник доходов</t>
  </si>
  <si>
    <t>2021 год</t>
  </si>
  <si>
    <t>2022 год</t>
  </si>
  <si>
    <t>Код бюджетной классификации</t>
  </si>
  <si>
    <t>"Кисельнинское сельское поселение"</t>
  </si>
  <si>
    <t>Код</t>
  </si>
  <si>
    <t>РАСПРЕДЕЛЕНИЕ
бюджетных ассигнований по разделам и подразделам
классификации расходов бюджета муниципального образования "Кисельнинское сельское поселение" Волховского муниципального района Ленинградской области
на 2020 год и на плановый период 2021 и 2022 годов</t>
  </si>
  <si>
    <t xml:space="preserve">Уничтожение борщевика Сосновского химическими методами (обработка           отрастающего борщевика арборицидами - один  раз или гербицидами -два раза)  МБ          </t>
  </si>
  <si>
    <t>Оценка эффективности проведенного комплекса мероприятий по уничтожению борщевика Сосновского МБ</t>
  </si>
  <si>
    <t>Подпрограмма «Озеленение и окос территории МО Кисельнинское СП»</t>
  </si>
  <si>
    <t>Основное мероприятие "Окос территории МО Кисельнинское СП"</t>
  </si>
  <si>
    <t>19 3 02 00290</t>
  </si>
  <si>
    <t>19 3 02 00000</t>
  </si>
  <si>
    <t>22 0 02 00000</t>
  </si>
  <si>
    <t>Окос территории МО Кисельнинское СП</t>
  </si>
  <si>
    <t>Всего расходов:</t>
  </si>
  <si>
    <t>Условно утвержденные расходы</t>
  </si>
  <si>
    <t xml:space="preserve">Всего </t>
  </si>
  <si>
    <t>20 2 00 00000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</si>
  <si>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</si>
  <si>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68 9 0171340</t>
  </si>
  <si>
    <t>68 9 01 71340</t>
  </si>
  <si>
    <t>12 0 00 00000</t>
  </si>
  <si>
    <t>Рз ПР</t>
  </si>
  <si>
    <t>0113</t>
  </si>
  <si>
    <t>0412</t>
  </si>
  <si>
    <t xml:space="preserve">Муниципальная программа "Противодействие коррупции в муниципальном образовании «Кисельнинское сельское поселение» </t>
  </si>
  <si>
    <t>Защита населения и территории от чрезвычайных ситуаций природного и техногенного характера</t>
  </si>
  <si>
    <t>0310</t>
  </si>
  <si>
    <t>1 03 02000 01 0000 110</t>
  </si>
  <si>
    <t>Акцизы по подакцизным товарам (продукции), производим на  территории Рссийской Федерации</t>
  </si>
  <si>
    <t>Непрограмные расходы органов местного самоуправления МО Кисельнинское СП</t>
  </si>
  <si>
    <t xml:space="preserve">Непрограмные расходы </t>
  </si>
  <si>
    <t>13 1 01 0050</t>
  </si>
  <si>
    <t>Область +МБ</t>
  </si>
  <si>
    <t xml:space="preserve">Комплексное развитие сельских территорий в муниципальном образовании Кисельнинское сельское поселение Волховского муниципального района Ленинградской области </t>
  </si>
  <si>
    <t>918,4+125,2</t>
  </si>
  <si>
    <t xml:space="preserve">О содействии участию
населения в осуществлении местного самоуправления в иных формах на территории административного центра деревни Кисельня муниципального образования «Кисельнинское сельское поселение» Волховского муниципального района Ленинградской области
</t>
  </si>
  <si>
    <t>1 06 06000 00 0000 110</t>
  </si>
  <si>
    <t>Наименование ?</t>
  </si>
  <si>
    <t>144,5 МБ+ОБ</t>
  </si>
  <si>
    <t>14 5 00 00000</t>
  </si>
  <si>
    <t>14 5 01 00000</t>
  </si>
  <si>
    <t>14 5 01 00150</t>
  </si>
  <si>
    <t>13  0 00 00000</t>
  </si>
  <si>
    <t>13 0 01 00000</t>
  </si>
  <si>
    <t>13 0 01 00030</t>
  </si>
  <si>
    <t xml:space="preserve">строительство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
-ремонт автомобильной дороги по д.Пурово;
-Капитальный ремонт автомобильной дороги по микрорайону Волховский д.Кисельня Волховского муниципального района Ленинградской области
</t>
  </si>
  <si>
    <t>строительство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</si>
  <si>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>-ремонт автомобильной дороги по д.Пурово;</t>
  </si>
  <si>
    <t>-Капитальный ремонт автомобильной дороги по микрорайону Волховский д.Кисельня Волховского муниципального района Ленинградской области</t>
  </si>
  <si>
    <t>Основное мероприятие " Строительство дороги"</t>
  </si>
  <si>
    <t>Основное мероприятие "Энергосбережение  и повышение энергетической эфективнсти на территории Волховского муниципальногорайона</t>
  </si>
  <si>
    <t>мероприятие " Замена Светильников "</t>
  </si>
  <si>
    <t>15 4 00 00000</t>
  </si>
  <si>
    <t>15 4 01 00100</t>
  </si>
  <si>
    <t>Устройство тротуара вдоль д. 10 по ул Цетральная д. КисельняВолховского муниципального района Ленинградской области</t>
  </si>
  <si>
    <t>Защита населения и территории от чрезвычайных ситуаций природного и техногенного харатера, пожарная безопасность</t>
  </si>
  <si>
    <t>2</t>
  </si>
  <si>
    <t>28 0 00 00000</t>
  </si>
  <si>
    <t>Приложение № 3</t>
  </si>
  <si>
    <t>Приложение №1</t>
  </si>
  <si>
    <t>решением Совета депутатов МО "Кисельнинское сельское поселение"</t>
  </si>
  <si>
    <t>Волховского муниципального района Ленинградской области</t>
  </si>
  <si>
    <t>2024 год</t>
  </si>
  <si>
    <t>1 05 00000 00 0000 000</t>
  </si>
  <si>
    <t>НАЛОГИ  НА СОВОКУПНЫЙ ДОХОД</t>
  </si>
  <si>
    <t>Единый селькохозяйственный налог</t>
  </si>
  <si>
    <t xml:space="preserve">Волховского муниципального района Ленинградской области </t>
  </si>
  <si>
    <t>08 0 00 00000</t>
  </si>
  <si>
    <t>68 9 01 00050</t>
  </si>
  <si>
    <t>Взыскания по решению суда,дело №А56-44312/2019 от 25.06.2019 г. ООО"УК Кисельнинский ЖКХ"</t>
  </si>
  <si>
    <t>09 0 00 00000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</si>
  <si>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</si>
  <si>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</si>
  <si>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Стимулирующие выплаты  бюджетным учреждениям </t>
  </si>
  <si>
    <t>310</t>
  </si>
  <si>
    <t>8,0</t>
  </si>
  <si>
    <t>решениния Совета депутатов МО "Кисельнинское сельское поселение"</t>
  </si>
  <si>
    <t>решения Совета депутатов МО "Кисельнинское сельское поселение"</t>
  </si>
  <si>
    <t xml:space="preserve"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</t>
  </si>
  <si>
    <t>09 4 00 00000</t>
  </si>
  <si>
    <t>09 4 01 00000</t>
  </si>
  <si>
    <t>09 4  01 S4790</t>
  </si>
  <si>
    <t>Комплекс процессных мероприятий "«Создание и содержание мест (площадок) накопления твердых коммунальных отходов на территории муниципального образования «Кисельнинское сельское поселение» Волховского муниципального района Ленинградской области</t>
  </si>
  <si>
    <t>13 4 00 00000</t>
  </si>
  <si>
    <t>Комплекс процессных мероприятий "Обеспечение и поддержание в постоянной готовности системы пожарной безопасности."</t>
  </si>
  <si>
    <t>16 4 01 00000</t>
  </si>
  <si>
    <t>16 4 01 00220</t>
  </si>
  <si>
    <t>Комплекс процессных мероприятий  "Обеспечение жильем молодых семей"</t>
  </si>
  <si>
    <t>Поддержка работы официального сайта администрации МО Кисельнинское СП Волховского муниципального района www. кисельня.рф ) в сети Интернет</t>
  </si>
  <si>
    <t>68 9 00 00050</t>
  </si>
  <si>
    <t>08 4 00 00000</t>
  </si>
  <si>
    <t>08 4 01 00000</t>
  </si>
  <si>
    <t>08 4 01 00400</t>
  </si>
  <si>
    <t>09 4 01 S4790</t>
  </si>
  <si>
    <t>11 4 00 00000</t>
  </si>
  <si>
    <t>11 4 01 00000</t>
  </si>
  <si>
    <t>11 4 01 00010</t>
  </si>
  <si>
    <t>11 4 01 00020</t>
  </si>
  <si>
    <t>Комплекс процессных мероприятий  "Организация антикоррупционного образования и пропаганды, формирование нетерпимого отношения к коррупции (курсы повышения квалификации)"</t>
  </si>
  <si>
    <t>12 4 01 00000</t>
  </si>
  <si>
    <t>12 4 01 00030</t>
  </si>
  <si>
    <t>Комплекс процессных мероприятий  "Обеспечение и поддержание в постоянной готовности системы пожарной безопасности."</t>
  </si>
  <si>
    <t>14 4 01 00090</t>
  </si>
  <si>
    <t>Комплекес процессных мероприятий "Обеспечение жильем молодых семей"</t>
  </si>
  <si>
    <t>17 4 01 00210</t>
  </si>
  <si>
    <t>17 4 01 00000</t>
  </si>
  <si>
    <t>Комплекес процессных мероприятий "Мероприятия в области содержания мест захоронения"</t>
  </si>
  <si>
    <t>19 4 01 00240</t>
  </si>
  <si>
    <t>19 4 01 00000</t>
  </si>
  <si>
    <t>19 4 00 00000</t>
  </si>
  <si>
    <t>20 4 02 00000</t>
  </si>
  <si>
    <t>20 4 01 00270</t>
  </si>
  <si>
    <t>21 4 00 00000</t>
  </si>
  <si>
    <t>21 4  01 00000</t>
  </si>
  <si>
    <t>21 4 01 00290</t>
  </si>
  <si>
    <t>21 4 02 00000</t>
  </si>
  <si>
    <t>21 4 02 00300</t>
  </si>
  <si>
    <t>22 4 01 00000</t>
  </si>
  <si>
    <t>22 4 01 S4310</t>
  </si>
  <si>
    <t xml:space="preserve">Комплекес процессных мероприятий "Реализация проектов местных инициатив граждан"
</t>
  </si>
  <si>
    <t>23 4 00 00000</t>
  </si>
  <si>
    <t>23 4 01 00000</t>
  </si>
  <si>
    <t>23 4 01 S4770</t>
  </si>
  <si>
    <t>23 4 02 00000</t>
  </si>
  <si>
    <t>Комплекес процессных мероприятий. Участие в молодежных форумах и молодежных массовых мероприятиях</t>
  </si>
  <si>
    <t>28 4 01 00000</t>
  </si>
  <si>
    <t>28 4 01 S4660</t>
  </si>
  <si>
    <t>"Комплекс процессных мероприятий "Организация антикоррупционного образования и пропаганды, формирование нетерпимого отношения к коррупции (курсы повышения квалификации)"</t>
  </si>
  <si>
    <t>Комплекс процессных мероприятий. Развитие и поддержка малого и среднего предпринимательства на территории поселения</t>
  </si>
  <si>
    <t>19 4 02 00000</t>
  </si>
  <si>
    <t>21 4 01 00000</t>
  </si>
  <si>
    <t>Комплекс процессных мероприятий  Предоставление мер социальной поддержки прочим категориям граждан»</t>
  </si>
  <si>
    <t>07 0 00 00000</t>
  </si>
  <si>
    <t xml:space="preserve">Комплекс процессных мероприятий </t>
  </si>
  <si>
    <t>07 4 00 00000</t>
  </si>
  <si>
    <t>07 4 01 00000</t>
  </si>
  <si>
    <t>07 4 01 00410</t>
  </si>
  <si>
    <t xml:space="preserve">Комплексы процессных мероприятий </t>
  </si>
  <si>
    <t>Комплеск процессных мероприятий: Укрепление межнациональных и межконфессиональных отношений и проведение профилактики межнациональных конфликтов .</t>
  </si>
  <si>
    <t>12 4 00 00000</t>
  </si>
  <si>
    <t>Коплексы процессных мероприятий</t>
  </si>
  <si>
    <t>16 4 00 00000</t>
  </si>
  <si>
    <t>17 4 00 00000</t>
  </si>
  <si>
    <t>22 4 00 00000</t>
  </si>
  <si>
    <t>27 4 00 00000</t>
  </si>
  <si>
    <t>27 4 F2 00000</t>
  </si>
  <si>
    <t>27 4 F2 55550</t>
  </si>
  <si>
    <t>28 4 00 00000</t>
  </si>
  <si>
    <t>Техническая инвентаризация, учет и проведение кадастровых работ земельных участков в муниципальном образовании " Кисельнинское сельское поселение"</t>
  </si>
  <si>
    <t>Муниципальная программа «Благоустройство территории муниципального образования Кисельнинское сельского поселения</t>
  </si>
  <si>
    <t>Муниципальная программа « Развитие культуры и физкультуры на территории муниципального образования Кисельнинское сельского поселения</t>
  </si>
  <si>
    <t>Непрограмные расходы органов местного самоуправления   на територии муниципального образования Кисельнинское сельского поселения</t>
  </si>
  <si>
    <t>Обеспечение деятельности старост сельских населенных пунктов, Общественных советов на территории муниципального образования Кисельнинское сельского поселения в рамках непрограмных расходов органов местного самоуправления</t>
  </si>
  <si>
    <t>Непрограммные расходы органов местного самоуправления  на т територии муниципального образования Кисельнинское сельского поселения</t>
  </si>
  <si>
    <r>
      <t>Муниципальная программа «Укрепление межнациональных и межконфессиональных отношений и проведение профилактики межнациональных конфликтов в муниципальном образовании</t>
    </r>
    <r>
      <rPr>
        <b/>
        <sz val="11"/>
        <color theme="1"/>
        <rFont val="Times New Roman"/>
        <family val="1"/>
        <charset val="204"/>
      </rPr>
      <t xml:space="preserve"> «Кисельнинское сельское поселение» на 2022-2025 годы»</t>
    </r>
  </si>
  <si>
    <t>Комплекс процессных мероприятий</t>
  </si>
  <si>
    <t>Комплекс процессных мероприятий  "Реализация программ формирования современной городской среды"</t>
  </si>
  <si>
    <t>Решения Совета депутатов Мо "Кисельнинское сельское поселение"</t>
  </si>
  <si>
    <t xml:space="preserve">Муниципальная программа муниципального образования "Кисельнинского сельского поселения" Волховского муниципального района Ленинградской области" "Развитие и поддержка малого и среднего предпринимательства на территории муниципального образования Кисельнинское сельского поселения </t>
  </si>
  <si>
    <t>Непрограммные расходы органов местного самоуправления муниципального образования «Кисельнинское сельское поселение» Волховского муниципального района Ленинградской области</t>
  </si>
  <si>
    <t>Непрограммные расходы органов местмуниципального образования «Кисельнинское сельское поселение» Волховского муниципального района Ленинградской областимуниципального образования «Кисельнинское сельское поселение» Волховского муниципального района Ленинградской области</t>
  </si>
  <si>
    <t>Обеспечение деятельности старост сельских населенных пунктов, Общественных советов на территории муниципального образования «Кисельнинское сельское поселение» Волховского муниципального района Ленинградской области в рамках непрограмных расходов органов местного самоуправления</t>
  </si>
  <si>
    <t>Комплекс процессных мероприятий"обследование технического состояния зданий и сооружений в муниципального образования «Кисельнинское сельское поселение» Волховского муниципального района Ленинградской областив рамках подпрограммы "Обследование технического состояния зданий и сооружений в муниципального образования «Кисельнинское сельское поселение» Волховского муниципального района Ленинградской области" муниципальной программы  "Сбор, воспроизведение в документальном виде сведений об объектах недвижимости, инвентаризация и оценка их стоимости" муниципальной программы "Сбор, воспроизведение в документальном виде сведений об объектах недвижимости, инвентаризация и оценка их стоимости"</t>
  </si>
  <si>
    <t>обследование технического состояния зданий и сооружений в муниципального образования «Кисельнинское сельское поселение» Волховского муниципального района Ленинградской области в рамках подпрограммы "Обследование технического состояния зданий и сооружений в муниципального образования «Кисельнинское сельское поселение» Волховского муниципального района Ленинградской области муниципальной программы  "Сбор, воспроизведение в документальном виде сведений об объектах недвижимости, инвентаризация и оценка их стоимости" муниципальной программы "Сбор, воспроизведение в документальном виде сведений об объектах недвижимости, инвентаризация и оценка их стоимости"</t>
  </si>
  <si>
    <t>Непрограмные расходы органов местного самоуправления муниципального образования «Кисельнинское сельское поселение» Волховского муниципального района Ленинградской области</t>
  </si>
  <si>
    <t>Муниципальная программа "Обеспечение мер безопасности на территории муниципального образования «Кисельнинское сельское поселение» Волховского муниципального района Ленинградской области</t>
  </si>
  <si>
    <t>Комплекс процессных мероприятий "Осуществление мероприятий органами местного самоуправления по обследованию технического состояния и инвентаризации земельных участков в муниципального образования «Кисельнинское сельское поселение» Волховского муниципального района Ленинградской области" в рамках подпрограммы "Обследование технического состояния зданий и сооружений в муниципального образования «Кисельнинское сельское поселение» Волховского муниципального района Ленинградской области" муниципальной программы  "Сбор, воспроизведение в документальном виде сведений об объектах недвижимости, инвентаризация и оценка их стоимости" муниципальной программы "Сбор, воспроизведение в документальном виде сведений об объектах недвижимости, инвентаризация и оценка их стоимости"</t>
  </si>
  <si>
    <t>Обследование технического состояния и инвентаризации земельных участков в муниципального образования «Кисельнинское сельское поселение» Волховского муниципального района Ленинградской области" в рамках подпрограммы "Обследование технического состояния зданий и сооружений в муниципального образования «Кисельнинское сельское поселение» Волховского муниципального района Ленинградской области" муниципальной программы  "Сбор, воспроизведение в документальном виде сведений об объектах недвижимости, инвентаризация и оценка их стоимости" муниципальной программы "Сбор, воспроизведение в документальном виде сведений об объектах недвижимости, инвентаризация и оценка их стоимости</t>
  </si>
  <si>
    <t>Муниципальная программа «Развитие и поддержка малого и среднего предпринимательства на территории муниципального образования «Кисельнинское сельское поселение» Волховского муниципального района Ленинградской области»</t>
  </si>
  <si>
    <r>
      <t>Муниципальная программа «Благоустройство территории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муниципального образования «Кисельнинское сельское поселение» Волховского муниципального района Ленинградской области</t>
    </r>
  </si>
  <si>
    <t>Муниципальная программа « Развитие культуры и физкультуры на территории муниципального образования «Кисельнинское сельское поселение» Волховского муниципального района Ленинградской области</t>
  </si>
  <si>
    <t>Комплекс процессных мероприятий. Стимулирующие выплаты  на обеспечение выплат стимулирующего характера работникам муниципальных учреждений культуры Ленинградской области в рамках непрограмных расходов муниципального образования «Кисельнинское сельское поселение» Волховского муниципального района Ленинградской области</t>
  </si>
  <si>
    <t>Стимулирующие выплаты на обеспечение выплат стимулирующего характера работникам муниципальных учреждений культуры Ленинградской области в рамках непрограмных расходов муниципального образования «Кисельнинское сельское поселение» Волховского муниципального района Ленинградской области</t>
  </si>
  <si>
    <t>Комплекс процессных мероприятий Стимулирующие выплаты  на обеспечение выплат стимулирующего характера работникам муниципальных учреждений культуры Ленинградской области в рамках непрограмных расходов муниципального образования «Кисельнинское сельское поселение» Волховского муниципального района Ленинградской области</t>
  </si>
  <si>
    <t>Субсидии на обеспечение выплат стимулирующего характера работникам муниципальных учреждений культуры Ленинградской области в рамках непрограмных расходов муниципального образования «Кисельнинское сельское поселение» Волховского муниципального района Ленинградской области</t>
  </si>
  <si>
    <t>Комплекс процессных мероприятий. Субсидии на обеспечение выплат стимулирующего характера работникам муниципальных учреждений культуры Ленинградской области в рамках непрограмных расходов муниципального образования «Кисельнинское сельское поселение» Волховского муниципального района Ленинградской области</t>
  </si>
  <si>
    <t>Стимулирующие выплаты  на обеспечение выплат стимулирующего характера работникам муниципальных учреждений культуры Ленинградской области в рамках непрограмных расходов муниципального образования «Кисельнинское сельское поселение» Волховского муниципального района Ленинградской области</t>
  </si>
  <si>
    <t>Комплекс процессных мероприятий . Приобщение жителей муниципального образования «Кисельнинское сельское поселение» Волховского муниципального района Ленинградской области к физической культуре</t>
  </si>
  <si>
    <t>Приобщение жителей муниципального образования «Кисельнинское сельское поселение» Волховского муниципального района Ленинградской области к физической культуре</t>
  </si>
  <si>
    <t>1 06 01000 00 0000 110</t>
  </si>
  <si>
    <t>1 05 03 000 01 0000 110</t>
  </si>
  <si>
    <t>Приложение № 5</t>
  </si>
  <si>
    <t>Муниципальная программа  "Создание и содержание мест (площадок) накопления твердых коммунальных отходов на территории муниципального образования «Кисельнинское сельское поселение» Волховского муниципального района Ленинградской области"</t>
  </si>
  <si>
    <t>Комплекс процессных мероприятий "Создание и содержание мест (площадок) накопления твердых коммунальных отходов на территории муниципального образования «Кисельнинское сельское поселение» Волховского муниципального района Ленинградской области"</t>
  </si>
  <si>
    <t xml:space="preserve"> 01 00 00 00 00 0000 000</t>
  </si>
  <si>
    <t>ИСТОЧНИКИ ВНУТРЕННЕГО ФИНАНСИРОВАНИЯ ДЕФИЦИТОВ БЮДЖЕТОВ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</si>
  <si>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</si>
  <si>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</si>
  <si>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>ВСЕГО ИСТОЧНИКОВ ФИНАНСИРОВАНИЯ</t>
  </si>
  <si>
    <t>881 01 05 02 01 10 0000 510</t>
  </si>
  <si>
    <t>881 01 05 02 01 10 0000 610</t>
  </si>
  <si>
    <t>Обеспечение и поддержание в постоянной готовности системы пожарной безопасности</t>
  </si>
  <si>
    <t>Комплекес процессных мероприятий Развитие и поддержка малого и среднего предпринимательства на территории поселения</t>
  </si>
  <si>
    <t>Иные закупки товаров, работ и услуг для государственных (муниципальных) нужд</t>
  </si>
  <si>
    <t>Создание условий для реализации организациями культуры предоставляемых ими услуг</t>
  </si>
  <si>
    <t>Публичные нормативные социальные выплаты гражданам</t>
  </si>
  <si>
    <t>Исполнение судебных актов</t>
  </si>
  <si>
    <t>Налог на имущество физических лиц,взимаемый по ставкам, применяемым к объектам налогообложения, расположенным в границах поселений</t>
  </si>
  <si>
    <t>Земельный налог</t>
  </si>
  <si>
    <t>Прогнозируемые поступления
налоговых, неналоговых доходов и безвозмездных поступлений
в бюджет муниципального образования "Кисельнинское сельское поселение" Волховского муниципального района Ленинградской области по кодам видов доходов
на 2023 год и на плановый период 2024 и 2025 годов</t>
  </si>
  <si>
    <t xml:space="preserve">ИСТОЧНИКИ
внутреннего финансирования дефицита
 бюджета муниципального образования "Кисельнинское сельское поселение" Волховского муниципального района Ленинградской области
на 2023 год и на плановый период 2024 и 2025 годов
</t>
  </si>
  <si>
    <t>2025 год</t>
  </si>
  <si>
    <r>
      <t>Комплекс</t>
    </r>
    <r>
      <rPr>
        <sz val="12"/>
        <rFont val="Times New Roman"/>
        <family val="1"/>
        <charset val="204"/>
      </rPr>
      <t xml:space="preserve"> процессных мероприятий " Профилактика терроризма.экстремизма и сепаратизма,протеводействия идеологии указанных  явлений , и обеспечение антитеррористической защищенности  на подведомственных учреждениях( объектах ) на территориимуниципального образования " Кисельнинское сельское поселение"</t>
    </r>
  </si>
  <si>
    <t xml:space="preserve">Комплекес процессных мероприятий Поддержка работы официального сайта администрации муниципального образования "Кисельнинского сельского поселения" Волховского муниципального района Ленинградской области" Волховского муниципального района www. кисельня.рф ) в сети Интернет ,Осуществление взаимодействия с местными СМИ, выступления в печатных и электронных СМИ с целью  размещения информации о социально-экономическом развитии района, деятель-ности </t>
  </si>
  <si>
    <t>Иные закупки товаров,работ и услуг для обеспечения государственных (муниципальных)нужд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</si>
  <si>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</si>
  <si>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по судебным искам</t>
  </si>
  <si>
    <t>13 4 01 00000</t>
  </si>
  <si>
    <t>13 4 01 00060</t>
  </si>
  <si>
    <t>Комплексы процессных мероприятий</t>
  </si>
  <si>
    <t>23  4 00 00000</t>
  </si>
  <si>
    <t xml:space="preserve"> Комплекс процессных мероприятий "Реализация проектов местных инициатив граждан"
</t>
  </si>
  <si>
    <t>Комплекес процессных мероприятий "Содержание  и  благоустройство территории и  места массового отдыха населения (парка) в д.Кисельня"</t>
  </si>
  <si>
    <t>19 4 02 00310</t>
  </si>
  <si>
    <t>27 8 00 00000</t>
  </si>
  <si>
    <t>27 8 01 00000</t>
  </si>
  <si>
    <t>27 8 01 S4750</t>
  </si>
  <si>
    <t>Комплекс процессных мероприятий. Предоставление муниципальным учреждениям  субсидии  в рамках муниципального задания</t>
  </si>
  <si>
    <t>20 4 03 00000</t>
  </si>
  <si>
    <t>20 4 03 S0360</t>
  </si>
  <si>
    <t>Комплекс процессных мероприятий  "Предоставление доплат к пенсии муниципальным служащим"</t>
  </si>
  <si>
    <t>Доплаты к пенсиям  муниципальным служащим</t>
  </si>
  <si>
    <t>20 4 02 00180</t>
  </si>
  <si>
    <r>
      <t xml:space="preserve">Муниципальная программа «Укрепление межнациональных и межконфессиональных отношений и проведение профилактики межнациональных конфликтов в муниципальном образовании «Кисельнинское сельское поселение» </t>
    </r>
    <r>
      <rPr>
        <b/>
        <sz val="12"/>
        <color theme="1"/>
        <rFont val="Times New Roman"/>
        <family val="1"/>
        <charset val="204"/>
      </rPr>
      <t>Волховского муниципального района Ленинградской области на 2022-2025 годы»</t>
    </r>
  </si>
  <si>
    <t>Комплеск процессных мероприятий "Укрепление межнациональных и межконфессиональных отношений и проведение профилактики межнациональных конфликтов"</t>
  </si>
  <si>
    <t>На реализацию мероприятий по противодействию нелегальной миграции и экстремизму, профилактики проявлений ксенофобии, национальной и расовой нетерпимости</t>
  </si>
  <si>
    <t>Муниципальная программа "Профилактика терроризма, экстремизма и сепаратизма, протеводействия идеологии указанных явлений и обеспечение антитеррористической защищенности  на подведомственных учреждениях (объектах) на территории муниципального образования "Кисельнинское сельское поселение" Волховского муниципального района Ленинградской области"</t>
  </si>
  <si>
    <t>Комплекс процессных мероприятий "Профилактика терроризма, экстремизма и сепаратизма, протеводействия идеологии указанных  явлений, и обеспечение антитеррористической защищенности  на подведомственных учреждениях (объектах) на территории муниципального образования "Кисельнинское сельское поселение"</t>
  </si>
  <si>
    <t>На  реализацию мероприятия  по организации подготовки проектов, изготовлению, приобретению буклетов, плакатов, памяток, стендов и рекомендаций для учреждений и организаций, расположенных на территории муниципального образования, по антитеррористической тематике</t>
  </si>
  <si>
    <t>Муниципальная программа "Сбор, воспроизведение в документальном виде сведений об объектах недвижимости, инвентаризация и оценка их стоимости на территории муниципального образования "Кисельнинское сельское поселение» Волховского муниципального района Ленинградской области"</t>
  </si>
  <si>
    <t>Обследование технического состояния зданий и сооружений в муниципальном образовании " Кисельнинское сельское поселение"</t>
  </si>
  <si>
    <t>Комплекс процессных мероприятий  "Техническая инвентаризация, учет и проведение кадастровых работ земельных участков в муниципальном образовании "Кисельнинское сельское поселение"</t>
  </si>
  <si>
    <t>11 4 02 00000</t>
  </si>
  <si>
    <t>11 4 02 00020</t>
  </si>
  <si>
    <t>Муниципальная программа "Противодействие коррупции в муниципальном образовании «Кисельнинское сельское поселение» Волховского муниципальног района Ленинградской области</t>
  </si>
  <si>
    <t>На содержания мест захоронения</t>
  </si>
  <si>
    <t>19 4 0200310</t>
  </si>
  <si>
    <t xml:space="preserve">Комплекес процессных мероприятий "Предоставление  муниципальным учреждениям субсидии в рамках муниципального задания" </t>
  </si>
  <si>
    <t>Реализация мероприятий по физической культуре</t>
  </si>
  <si>
    <t xml:space="preserve">Физическая культура </t>
  </si>
  <si>
    <t>20 4 03  S0360</t>
  </si>
  <si>
    <t>Комплекес процессных мероприятий"Предоставление доплат к пенсии муниципальны служащим"</t>
  </si>
  <si>
    <t>Доплаты к пенсиям  муниципальных служащих</t>
  </si>
  <si>
    <t>На  мероприятия  по борьбе с борщевиком Сосновского на территориях муниципальных образований Ленинградской области</t>
  </si>
  <si>
    <t>23 4 02 00320</t>
  </si>
  <si>
    <t>27 1 F2 00000</t>
  </si>
  <si>
    <t>27 1 F2 55550</t>
  </si>
  <si>
    <t>Комплекес процессных мероприятий направленные содействие участию
населения в осуществлении местного самоуправления в иных формах на территории административного центра деревни Кисельня муниципального образования «Кисельнинское сельское поселение» Волховского муниципального района Ленинградской области</t>
  </si>
  <si>
    <t>Взносы на капитальный ремонт общего имущества многоквартирных домов "НО "Фонд капитального ремонта многоквартирных домов Ленинградской области"</t>
  </si>
  <si>
    <t>Взыскания по решению суда,дело №А56-44312/2019 от 25.06.2019 г. ООО "УК Кисельнинский ЖКХ"</t>
  </si>
  <si>
    <t xml:space="preserve">2023 год </t>
  </si>
  <si>
    <t>на 2023 год и плановый период 2024 и 2025годов</t>
  </si>
  <si>
    <t>ПРОЧИЕ СУБСИБИИ</t>
  </si>
  <si>
    <t>2 02 29999 10 0000 150</t>
  </si>
  <si>
    <t xml:space="preserve">Субсидии на реализацию мероприятий по благоустройству дворовых территорий </t>
  </si>
  <si>
    <t>на мероприятия по созданию мест (площадок) накопления твердых коммунальных отходов</t>
  </si>
  <si>
    <t>19 4 03 00000</t>
  </si>
  <si>
    <t>19 4 03 00390</t>
  </si>
  <si>
    <t>23 4 02 00370</t>
  </si>
  <si>
    <t xml:space="preserve">Капитальный ремонт и ремонт дорог общего пользования местного значения </t>
  </si>
  <si>
    <t>14 4 01 00130</t>
  </si>
  <si>
    <t>исследование и анализ дорожного покрытия территории поселения</t>
  </si>
  <si>
    <t>Комплекс процессных мероприятий  " Ремонт и содержание автомобильных дорог и дворовых территорий муниципального образования Кисельнинское сельского поселения"</t>
  </si>
  <si>
    <t>14 4 01 00140</t>
  </si>
  <si>
    <t>14 4 01 00160</t>
  </si>
  <si>
    <t>Ремонт дорог к объектам имеющих  социально-значимый характер</t>
  </si>
  <si>
    <t>РАСПРЕДЕЛЕНИЕ
бюджетных ассигнований по целевым статьям
(муниципальным программам и непрограммным направлениям деятельности),
группам и подгруппам видов расходов классификации расходов бюджетов,
а также по разделам и подразделам классификации расходов бюджетов на 2023 год и плановый                                                                              период 2024-2025 гг.</t>
  </si>
  <si>
    <t>Содержание  и  благоустройство территории в д.Кисельня"</t>
  </si>
  <si>
    <t>09 8 00 00000</t>
  </si>
  <si>
    <t>09 8 01 00000</t>
  </si>
  <si>
    <t>09 8 01 S4790</t>
  </si>
  <si>
    <t>09 8 02 S4880</t>
  </si>
  <si>
    <t xml:space="preserve">Муниципальная программа "Формирование комфортоной городской среды </t>
  </si>
  <si>
    <t>05 0 00 00000</t>
  </si>
  <si>
    <t>05 4 00 00000</t>
  </si>
  <si>
    <t>05 4 01 00000</t>
  </si>
  <si>
    <t>05 4 01 00300</t>
  </si>
  <si>
    <t xml:space="preserve">                           Комплексы процессных мероприятий </t>
  </si>
  <si>
    <t>23 4 04 00380</t>
  </si>
  <si>
    <t>23 4 04 00000</t>
  </si>
  <si>
    <t>Ремонт участков дорог муниципального образования Кисельнинско сельское поселение</t>
  </si>
  <si>
    <t>22 4 02 00440</t>
  </si>
  <si>
    <t xml:space="preserve"> Муниципальная программа «Комплексное развитие сельских территорий в  муниципальном образовании Кисельнинское сельское поселение Волховского муниципального района Ленинградской области на 2022-2025 годы»</t>
  </si>
  <si>
    <t>Комплекс процессных мероприятий "Капитальный ремонт МБУК"Кисельнинский Дом Культуры"</t>
  </si>
  <si>
    <t>Муниципальная программа "Обеспечение первичных мер пожарной  безопасности на на территории муниципального образования «Кисельнинское сельское поселение» Волховского муниципального района Ленинградской области"  на 2023-2025г.</t>
  </si>
  <si>
    <t>На  мероприятия уничножению с борщевика  Сосновского механическими методами  на территориях муниципальных образований Ленинградской области</t>
  </si>
  <si>
    <t>Муниципальная программа " Молодежь муниципального образования Кисельнинское сельское поселение Волховского муниципального района Ленинградской области "</t>
  </si>
  <si>
    <t>24 0 00 00000</t>
  </si>
  <si>
    <t>24 4 01 00350</t>
  </si>
  <si>
    <t>24 4 01 00000</t>
  </si>
  <si>
    <t>ВЕДОМСТВЕННАЯ СТРУКТУРА
расходов бюджета муниципального образования "Кисельнинское сельское поселение" Волховского муниципального района
на 2023 год и на плановый период 2024 и 2025 годов</t>
  </si>
  <si>
    <t>Муниципальная программа «Комплексное развитие сельских территорий в  муниципальном образовании "Кисельнинское сельское поселение" Волховского муниципального района Ленинградской области на 2022-2025 годы"</t>
  </si>
  <si>
    <t>На разработку проекта строительно-монтадных работ</t>
  </si>
  <si>
    <t>Субсидии  на  мероприятия по созданию мест (площадок) накопления твердых коммунальных отходов</t>
  </si>
  <si>
    <t>Субсидии на мероприятия по ликвидации несанкционированных свалок</t>
  </si>
  <si>
    <t>Комплекс процессных мероприятий "Обследование технического состояния зданий и сооружений в муниципальном образовании "Кисельнинское сельское поселение" Волховского муниципального района Ленинградской области"</t>
  </si>
  <si>
    <t>Расходы на организацию антикоррупционного образования и пропаганды, формирование нетерпимого отношения к коррупции</t>
  </si>
  <si>
    <t>Комплекс процессных мероприятий  "Содержание автомобильных дорог и дворовых территорий муниципального образования "Кисельнинское сельское поселение"</t>
  </si>
  <si>
    <t>Содержание автомобильных дорог и дворовых территорий муниципального образования "Кисельнинское сельское поселение"</t>
  </si>
  <si>
    <t>Исследование и анализ дорожного покрытия территории поселения</t>
  </si>
  <si>
    <t>Содержание  и  благоустройство территории и  места массового отдыха населения (парка) в д.Кисельня"</t>
  </si>
  <si>
    <t>"Содержание  и  благоустройство конейнерных площадок , ремонт элементов благоустройства</t>
  </si>
  <si>
    <t xml:space="preserve">19 4 03 00000 </t>
  </si>
  <si>
    <t>19 4 0300390</t>
  </si>
  <si>
    <t>Субсидии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</si>
  <si>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Комплекес процессных мероприятий "Приобщение жителей муниципального образования "Кисельнинское сельское поселение" Волховского муниципального района Ленинградской области" к физической культуре</t>
  </si>
  <si>
    <t>Комплекес процессных мероприятий "На обеспечение выплат стимулирующего характера работникам муниципальных учреждений культуры Ленинградской области"</t>
  </si>
  <si>
    <t>Муниципальная программа «Социальная поддержка отдельных категорий граждан на территории муниципального образования "Кисельнинское сельское поселение" Волховского муниципального района Ленинградской области»</t>
  </si>
  <si>
    <t>Комплекес процессных мероприятий "Предоставление мер социальной поддержки прочим категориям граждан»</t>
  </si>
  <si>
    <t>22 4 02 0000</t>
  </si>
  <si>
    <t>Комплекес процессных мероприятий "Уничтожение борщевика Сосновского химическими методами"</t>
  </si>
  <si>
    <t>Комплекс процессных мероприятий Уничтожение борщевика Сосновского механическими методами"</t>
  </si>
  <si>
    <t>Муниципальная программа «Борьба с борщевиком Сосновского на территории муниципального образования "Кисельнинское сельское поселение Волховского муниципального района Ленинградской области»</t>
  </si>
  <si>
    <t>Муниципальная программа «Устойчивое общественное развитие в муниципальном образовании "Кисельнинское сельское поселение" Волховского муниципальногорайона Ленинградской области</t>
  </si>
  <si>
    <t xml:space="preserve">Комплекес процессных мероприятий "Поддержка работы официального сайта администрации муниципального образования "Кисельнинское сельское поселение" Волховского муниципального района Ленинградской области" Волховского муниципального района www. кисельня.рф  в сети Интернет, Осуществление взаимодействия с местными СМИ, выступления в печатных и электронных СМИ с целью  размещения информации о социально-экономическом развитии района, деятельности </t>
  </si>
  <si>
    <t>23 4 05 00000</t>
  </si>
  <si>
    <t>23 4 05 00400</t>
  </si>
  <si>
    <t xml:space="preserve">Комплекс процессных меропритий " МБУК "Кисельнинский ДК" </t>
  </si>
  <si>
    <t>Укрепление материально-технической базы , приобретение для спортивного зала</t>
  </si>
  <si>
    <t xml:space="preserve">Ремонт устройство дворовой територии </t>
  </si>
  <si>
    <t xml:space="preserve">Комплекс процессных мероприятий "Развитие общественной инфраструктуры  муниципального значения в Ленинградской области  на территории муниципального образования "Кисельнинское сельское поселение "  Волховского муниципального района Ленинградской обалсти </t>
  </si>
  <si>
    <t>Федеральные проекты, входящие в состав национальных проектов</t>
  </si>
  <si>
    <t>Федеральный проект "Формирование комфортной городской среды</t>
  </si>
  <si>
    <t xml:space="preserve">Мероприятия, направленные на достижение цели </t>
  </si>
  <si>
    <t>Мероприятия, направленные на достижение цели федерального проекта "Формирование комфортной городской среды"</t>
  </si>
  <si>
    <t>Реализация программ формирования комфортной городской среды</t>
  </si>
  <si>
    <t>Муниципальная программа "О содействии участию
населения в осуществлении местного самоуправления в иных формах на территории административного центра деревни Кисельня муниципального образования «Кисельнинское сельское поселение» Волховского муниципального района Ленинградской области"</t>
  </si>
  <si>
    <t>На разработку проекта строительно-монтажных работ</t>
  </si>
  <si>
    <t xml:space="preserve"> 27 8 01 S4750</t>
  </si>
  <si>
    <t>На реализацию мероприятий по благоустройству дворовой территории</t>
  </si>
  <si>
    <t>Утверждено</t>
  </si>
  <si>
    <t>от       22.12.2022              № 34</t>
  </si>
  <si>
    <t>от     22.12.2022                №     34</t>
  </si>
  <si>
    <t xml:space="preserve">№  22.12.2022     от  34    </t>
  </si>
  <si>
    <t xml:space="preserve">№ 34  от 22.12.2022 </t>
  </si>
  <si>
    <t xml:space="preserve">№ 34  от   22.12.2022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</si>
</sst>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?"/>
    <numFmt numFmtId="167" formatCode="#,##0.00&quot;р.&quot;"/>
  </numFmts>
  <fonts count="7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6"/>
      <name val="Arial Cyr"/>
      <family val="2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1"/>
      <color indexed="8"/>
      <name val="Arial Cyr"/>
      <family val="2"/>
      <charset val="204"/>
    </font>
    <font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1"/>
      <name val="Arial Cyr"/>
      <charset val="204"/>
    </font>
    <font>
      <b/>
      <sz val="11"/>
      <color indexed="8"/>
      <name val="Arial Cyr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Arial Cyr"/>
      <family val="2"/>
      <charset val="204"/>
    </font>
    <font>
      <b/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Arial Cyr"/>
      <charset val="204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  <charset val="204"/>
    </font>
    <font>
      <b/>
      <sz val="11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6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trike/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Arial Cyr"/>
      <charset val="204"/>
    </font>
    <font>
      <b/>
      <sz val="14"/>
      <color theme="1"/>
      <name val="Times New Roman"/>
      <family val="1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trike/>
      <sz val="12"/>
      <color indexed="8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trike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1" fillId="0" borderId="0"/>
    <xf numFmtId="0" fontId="25" fillId="0" borderId="0"/>
    <xf numFmtId="0" fontId="64" fillId="0" borderId="0"/>
  </cellStyleXfs>
  <cellXfs count="552">
    <xf numFmtId="0" fontId="0" fillId="0" borderId="0" xfId="0"/>
    <xf numFmtId="0" fontId="27" fillId="0" borderId="0" xfId="0" applyFont="1"/>
    <xf numFmtId="0" fontId="29" fillId="0" borderId="0" xfId="0" applyFont="1"/>
    <xf numFmtId="0" fontId="23" fillId="0" borderId="0" xfId="0" applyFont="1"/>
    <xf numFmtId="0" fontId="5" fillId="0" borderId="0" xfId="0" applyFont="1" applyFill="1" applyBorder="1"/>
    <xf numFmtId="0" fontId="21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Border="1"/>
    <xf numFmtId="164" fontId="16" fillId="0" borderId="0" xfId="0" applyNumberFormat="1" applyFont="1" applyFill="1" applyAlignment="1">
      <alignment horizontal="left" vertical="top"/>
    </xf>
    <xf numFmtId="164" fontId="16" fillId="0" borderId="0" xfId="0" applyNumberFormat="1" applyFont="1" applyFill="1" applyAlignment="1">
      <alignment horizontal="center" vertical="top"/>
    </xf>
    <xf numFmtId="164" fontId="16" fillId="0" borderId="0" xfId="0" applyNumberFormat="1" applyFont="1" applyFill="1" applyAlignment="1">
      <alignment horizontal="right" vertical="top"/>
    </xf>
    <xf numFmtId="164" fontId="16" fillId="0" borderId="0" xfId="0" applyNumberFormat="1" applyFont="1" applyFill="1"/>
    <xf numFmtId="164" fontId="24" fillId="0" borderId="5" xfId="0" applyNumberFormat="1" applyFont="1" applyFill="1" applyBorder="1" applyAlignment="1">
      <alignment horizontal="center" vertical="top" wrapText="1"/>
    </xf>
    <xf numFmtId="164" fontId="19" fillId="0" borderId="5" xfId="0" applyNumberFormat="1" applyFont="1" applyFill="1" applyBorder="1" applyAlignment="1">
      <alignment horizontal="center" vertical="top"/>
    </xf>
    <xf numFmtId="164" fontId="19" fillId="0" borderId="5" xfId="1" applyNumberFormat="1" applyFont="1" applyFill="1" applyBorder="1" applyAlignment="1">
      <alignment horizontal="center" vertical="top"/>
    </xf>
    <xf numFmtId="164" fontId="20" fillId="0" borderId="5" xfId="1" applyNumberFormat="1" applyFont="1" applyFill="1" applyBorder="1" applyAlignment="1">
      <alignment horizontal="center" vertical="top"/>
    </xf>
    <xf numFmtId="164" fontId="20" fillId="0" borderId="5" xfId="0" applyNumberFormat="1" applyFont="1" applyFill="1" applyBorder="1" applyAlignment="1">
      <alignment horizontal="center" vertical="top"/>
    </xf>
    <xf numFmtId="164" fontId="20" fillId="0" borderId="5" xfId="0" applyNumberFormat="1" applyFont="1" applyFill="1" applyBorder="1" applyAlignment="1">
      <alignment horizontal="left" vertical="top" wrapText="1"/>
    </xf>
    <xf numFmtId="164" fontId="16" fillId="0" borderId="5" xfId="0" applyNumberFormat="1" applyFont="1" applyFill="1" applyBorder="1" applyAlignment="1">
      <alignment horizontal="center" vertical="top"/>
    </xf>
    <xf numFmtId="164" fontId="24" fillId="0" borderId="5" xfId="0" applyNumberFormat="1" applyFont="1" applyFill="1" applyBorder="1" applyAlignment="1">
      <alignment horizontal="left" wrapText="1"/>
    </xf>
    <xf numFmtId="164" fontId="20" fillId="0" borderId="5" xfId="0" applyNumberFormat="1" applyFont="1" applyFill="1" applyBorder="1" applyAlignment="1">
      <alignment horizontal="center" vertical="top" wrapText="1"/>
    </xf>
    <xf numFmtId="164" fontId="24" fillId="0" borderId="5" xfId="0" applyNumberFormat="1" applyFont="1" applyFill="1" applyBorder="1" applyAlignment="1">
      <alignment horizontal="center" vertical="top"/>
    </xf>
    <xf numFmtId="164" fontId="24" fillId="0" borderId="0" xfId="0" applyNumberFormat="1" applyFont="1" applyFill="1"/>
    <xf numFmtId="164" fontId="22" fillId="0" borderId="5" xfId="0" applyNumberFormat="1" applyFont="1" applyFill="1" applyBorder="1" applyAlignment="1">
      <alignment horizontal="left" vertical="top" wrapText="1"/>
    </xf>
    <xf numFmtId="49" fontId="16" fillId="0" borderId="5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 vertical="top"/>
    </xf>
    <xf numFmtId="49" fontId="20" fillId="0" borderId="5" xfId="0" applyNumberFormat="1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left" wrapText="1"/>
    </xf>
    <xf numFmtId="49" fontId="20" fillId="0" borderId="5" xfId="0" applyNumberFormat="1" applyFont="1" applyFill="1" applyBorder="1" applyAlignment="1">
      <alignment horizontal="left" vertical="top" wrapText="1"/>
    </xf>
    <xf numFmtId="49" fontId="19" fillId="0" borderId="5" xfId="0" applyNumberFormat="1" applyFont="1" applyFill="1" applyBorder="1" applyAlignment="1">
      <alignment horizontal="left" vertical="top" wrapText="1"/>
    </xf>
    <xf numFmtId="164" fontId="19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Alignment="1">
      <alignment horizontal="left" vertical="top"/>
    </xf>
    <xf numFmtId="0" fontId="16" fillId="0" borderId="0" xfId="0" applyFont="1" applyFill="1"/>
    <xf numFmtId="0" fontId="17" fillId="0" borderId="0" xfId="0" applyFont="1" applyFill="1" applyAlignment="1">
      <alignment horizontal="center" vertical="top"/>
    </xf>
    <xf numFmtId="0" fontId="20" fillId="0" borderId="5" xfId="0" applyFont="1" applyFill="1" applyBorder="1" applyAlignment="1">
      <alignment horizontal="center" vertical="top"/>
    </xf>
    <xf numFmtId="0" fontId="16" fillId="0" borderId="5" xfId="0" applyFont="1" applyFill="1" applyBorder="1" applyAlignment="1">
      <alignment horizontal="left" vertical="justify" wrapText="1"/>
    </xf>
    <xf numFmtId="0" fontId="24" fillId="0" borderId="0" xfId="0" applyFont="1" applyFill="1"/>
    <xf numFmtId="0" fontId="24" fillId="0" borderId="5" xfId="0" applyFont="1" applyFill="1" applyBorder="1" applyAlignment="1">
      <alignment horizontal="center" vertical="top"/>
    </xf>
    <xf numFmtId="49" fontId="20" fillId="0" borderId="5" xfId="1" applyNumberFormat="1" applyFont="1" applyFill="1" applyBorder="1" applyAlignment="1">
      <alignment horizontal="center" vertical="top" wrapText="1"/>
    </xf>
    <xf numFmtId="49" fontId="19" fillId="0" borderId="5" xfId="1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 vertical="top"/>
    </xf>
    <xf numFmtId="0" fontId="41" fillId="0" borderId="0" xfId="0" applyFont="1" applyFill="1"/>
    <xf numFmtId="0" fontId="41" fillId="0" borderId="13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/>
    </xf>
    <xf numFmtId="0" fontId="41" fillId="0" borderId="1" xfId="0" applyFont="1" applyFill="1" applyBorder="1" applyAlignment="1">
      <alignment vertical="top" wrapText="1"/>
    </xf>
    <xf numFmtId="0" fontId="41" fillId="0" borderId="14" xfId="0" applyFont="1" applyFill="1" applyBorder="1" applyAlignment="1">
      <alignment vertical="top" wrapText="1"/>
    </xf>
    <xf numFmtId="164" fontId="41" fillId="0" borderId="5" xfId="0" applyNumberFormat="1" applyFont="1" applyFill="1" applyBorder="1" applyAlignment="1">
      <alignment horizontal="center" vertical="center"/>
    </xf>
    <xf numFmtId="0" fontId="41" fillId="0" borderId="5" xfId="0" applyFont="1" applyFill="1" applyBorder="1"/>
    <xf numFmtId="0" fontId="41" fillId="0" borderId="0" xfId="0" applyFont="1" applyFill="1" applyBorder="1"/>
    <xf numFmtId="0" fontId="41" fillId="0" borderId="15" xfId="0" applyFont="1" applyFill="1" applyBorder="1" applyAlignment="1">
      <alignment vertical="top" wrapText="1"/>
    </xf>
    <xf numFmtId="164" fontId="41" fillId="0" borderId="0" xfId="0" applyNumberFormat="1" applyFont="1" applyFill="1" applyBorder="1" applyAlignment="1">
      <alignment horizontal="center" vertical="center"/>
    </xf>
    <xf numFmtId="164" fontId="0" fillId="2" borderId="0" xfId="0" applyNumberFormat="1" applyFill="1"/>
    <xf numFmtId="164" fontId="0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0" fillId="2" borderId="5" xfId="0" applyNumberFormat="1" applyFill="1" applyBorder="1"/>
    <xf numFmtId="164" fontId="8" fillId="2" borderId="5" xfId="0" applyNumberFormat="1" applyFont="1" applyFill="1" applyBorder="1" applyAlignment="1">
      <alignment horizontal="center"/>
    </xf>
    <xf numFmtId="164" fontId="9" fillId="2" borderId="0" xfId="0" applyNumberFormat="1" applyFont="1" applyFill="1"/>
    <xf numFmtId="164" fontId="10" fillId="2" borderId="5" xfId="0" applyNumberFormat="1" applyFont="1" applyFill="1" applyBorder="1" applyAlignment="1">
      <alignment horizontal="center"/>
    </xf>
    <xf numFmtId="164" fontId="11" fillId="2" borderId="5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4" fillId="2" borderId="5" xfId="0" applyNumberFormat="1" applyFont="1" applyFill="1" applyBorder="1"/>
    <xf numFmtId="164" fontId="14" fillId="2" borderId="5" xfId="0" applyNumberFormat="1" applyFont="1" applyFill="1" applyBorder="1" applyAlignment="1">
      <alignment horizontal="center"/>
    </xf>
    <xf numFmtId="164" fontId="15" fillId="2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/>
    <xf numFmtId="164" fontId="7" fillId="2" borderId="5" xfId="0" applyNumberFormat="1" applyFont="1" applyFill="1" applyBorder="1" applyAlignment="1">
      <alignment horizontal="center"/>
    </xf>
    <xf numFmtId="164" fontId="40" fillId="2" borderId="5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left" wrapText="1"/>
    </xf>
    <xf numFmtId="164" fontId="37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left" wrapText="1"/>
    </xf>
    <xf numFmtId="164" fontId="0" fillId="2" borderId="5" xfId="0" applyNumberFormat="1" applyFill="1" applyBorder="1" applyAlignment="1">
      <alignment horizontal="center"/>
    </xf>
    <xf numFmtId="164" fontId="0" fillId="2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wrapText="1"/>
    </xf>
    <xf numFmtId="164" fontId="5" fillId="2" borderId="5" xfId="0" applyNumberFormat="1" applyFont="1" applyFill="1" applyBorder="1" applyAlignment="1">
      <alignment wrapText="1"/>
    </xf>
    <xf numFmtId="164" fontId="12" fillId="2" borderId="5" xfId="0" applyNumberFormat="1" applyFont="1" applyFill="1" applyBorder="1" applyAlignment="1">
      <alignment wrapText="1"/>
    </xf>
    <xf numFmtId="164" fontId="5" fillId="2" borderId="5" xfId="0" applyNumberFormat="1" applyFont="1" applyFill="1" applyBorder="1"/>
    <xf numFmtId="164" fontId="7" fillId="2" borderId="5" xfId="0" applyNumberFormat="1" applyFont="1" applyFill="1" applyBorder="1" applyAlignment="1">
      <alignment horizontal="left"/>
    </xf>
    <xf numFmtId="164" fontId="5" fillId="2" borderId="5" xfId="0" applyNumberFormat="1" applyFont="1" applyFill="1" applyBorder="1" applyAlignment="1">
      <alignment horizontal="left"/>
    </xf>
    <xf numFmtId="164" fontId="38" fillId="2" borderId="5" xfId="0" applyNumberFormat="1" applyFont="1" applyFill="1" applyBorder="1" applyAlignment="1">
      <alignment horizontal="center"/>
    </xf>
    <xf numFmtId="164" fontId="39" fillId="2" borderId="5" xfId="0" applyNumberFormat="1" applyFon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/>
    </xf>
    <xf numFmtId="49" fontId="36" fillId="2" borderId="5" xfId="0" applyNumberFormat="1" applyFont="1" applyFill="1" applyBorder="1" applyAlignment="1">
      <alignment horizontal="center"/>
    </xf>
    <xf numFmtId="49" fontId="36" fillId="2" borderId="5" xfId="0" applyNumberFormat="1" applyFont="1" applyFill="1" applyBorder="1" applyAlignment="1">
      <alignment horizontal="center" wrapText="1"/>
    </xf>
    <xf numFmtId="164" fontId="37" fillId="2" borderId="5" xfId="0" applyNumberFormat="1" applyFont="1" applyFill="1" applyBorder="1"/>
    <xf numFmtId="0" fontId="28" fillId="0" borderId="0" xfId="0" applyFont="1" applyFill="1"/>
    <xf numFmtId="0" fontId="0" fillId="0" borderId="0" xfId="0" applyFill="1"/>
    <xf numFmtId="0" fontId="34" fillId="0" borderId="0" xfId="0" applyFont="1" applyFill="1" applyBorder="1" applyAlignment="1">
      <alignment wrapText="1"/>
    </xf>
    <xf numFmtId="0" fontId="33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wrapText="1"/>
    </xf>
    <xf numFmtId="164" fontId="16" fillId="0" borderId="0" xfId="0" applyNumberFormat="1" applyFont="1" applyFill="1" applyBorder="1" applyAlignment="1">
      <alignment horizontal="left" wrapText="1"/>
    </xf>
    <xf numFmtId="2" fontId="0" fillId="0" borderId="0" xfId="0" applyNumberFormat="1" applyFill="1"/>
    <xf numFmtId="49" fontId="20" fillId="4" borderId="5" xfId="0" applyNumberFormat="1" applyFont="1" applyFill="1" applyBorder="1" applyAlignment="1">
      <alignment horizontal="center" vertical="top" wrapText="1"/>
    </xf>
    <xf numFmtId="164" fontId="19" fillId="0" borderId="5" xfId="1" applyNumberFormat="1" applyFont="1" applyFill="1" applyBorder="1" applyAlignment="1">
      <alignment horizontal="center" vertical="top" wrapText="1"/>
    </xf>
    <xf numFmtId="164" fontId="20" fillId="4" borderId="5" xfId="1" applyNumberFormat="1" applyFont="1" applyFill="1" applyBorder="1" applyAlignment="1">
      <alignment horizontal="center" vertical="top"/>
    </xf>
    <xf numFmtId="164" fontId="20" fillId="4" borderId="5" xfId="1" applyNumberFormat="1" applyFont="1" applyFill="1" applyBorder="1" applyAlignment="1">
      <alignment horizontal="justify" vertical="center" wrapText="1"/>
    </xf>
    <xf numFmtId="164" fontId="20" fillId="4" borderId="5" xfId="1" applyNumberFormat="1" applyFont="1" applyFill="1" applyBorder="1" applyAlignment="1">
      <alignment horizontal="center" vertical="top" wrapText="1"/>
    </xf>
    <xf numFmtId="164" fontId="16" fillId="4" borderId="5" xfId="0" applyNumberFormat="1" applyFont="1" applyFill="1" applyBorder="1" applyAlignment="1">
      <alignment horizontal="left" wrapText="1"/>
    </xf>
    <xf numFmtId="164" fontId="20" fillId="4" borderId="5" xfId="0" applyNumberFormat="1" applyFont="1" applyFill="1" applyBorder="1" applyAlignment="1">
      <alignment horizontal="center" vertical="top"/>
    </xf>
    <xf numFmtId="164" fontId="19" fillId="4" borderId="5" xfId="0" applyNumberFormat="1" applyFont="1" applyFill="1" applyBorder="1" applyAlignment="1">
      <alignment horizontal="center" vertical="top"/>
    </xf>
    <xf numFmtId="164" fontId="16" fillId="4" borderId="5" xfId="0" applyNumberFormat="1" applyFont="1" applyFill="1" applyBorder="1" applyAlignment="1">
      <alignment horizontal="center" vertical="top"/>
    </xf>
    <xf numFmtId="49" fontId="19" fillId="4" borderId="5" xfId="0" applyNumberFormat="1" applyFont="1" applyFill="1" applyBorder="1" applyAlignment="1">
      <alignment horizontal="center" vertical="top" wrapText="1"/>
    </xf>
    <xf numFmtId="49" fontId="20" fillId="4" borderId="5" xfId="1" applyNumberFormat="1" applyFont="1" applyFill="1" applyBorder="1" applyAlignment="1">
      <alignment horizontal="center" vertical="top" wrapText="1"/>
    </xf>
    <xf numFmtId="49" fontId="16" fillId="4" borderId="5" xfId="0" applyNumberFormat="1" applyFont="1" applyFill="1" applyBorder="1" applyAlignment="1">
      <alignment horizontal="center" vertical="top"/>
    </xf>
    <xf numFmtId="164" fontId="20" fillId="4" borderId="5" xfId="0" applyNumberFormat="1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left" wrapText="1"/>
    </xf>
    <xf numFmtId="164" fontId="19" fillId="4" borderId="5" xfId="1" applyNumberFormat="1" applyFont="1" applyFill="1" applyBorder="1" applyAlignment="1">
      <alignment horizontal="center" vertical="top" wrapText="1"/>
    </xf>
    <xf numFmtId="165" fontId="33" fillId="4" borderId="5" xfId="0" applyNumberFormat="1" applyFont="1" applyFill="1" applyBorder="1" applyAlignment="1">
      <alignment horizontal="center" vertical="top"/>
    </xf>
    <xf numFmtId="164" fontId="24" fillId="4" borderId="5" xfId="0" applyNumberFormat="1" applyFont="1" applyFill="1" applyBorder="1" applyAlignment="1">
      <alignment horizontal="left" wrapText="1"/>
    </xf>
    <xf numFmtId="164" fontId="19" fillId="5" borderId="5" xfId="0" applyNumberFormat="1" applyFont="1" applyFill="1" applyBorder="1" applyAlignment="1">
      <alignment horizontal="center" vertical="top" wrapText="1"/>
    </xf>
    <xf numFmtId="164" fontId="19" fillId="5" borderId="5" xfId="0" applyNumberFormat="1" applyFont="1" applyFill="1" applyBorder="1" applyAlignment="1">
      <alignment horizontal="center" vertical="top"/>
    </xf>
    <xf numFmtId="164" fontId="20" fillId="5" borderId="5" xfId="0" applyNumberFormat="1" applyFont="1" applyFill="1" applyBorder="1" applyAlignment="1">
      <alignment horizontal="center" vertical="top" wrapText="1"/>
    </xf>
    <xf numFmtId="164" fontId="20" fillId="5" borderId="5" xfId="0" applyNumberFormat="1" applyFont="1" applyFill="1" applyBorder="1" applyAlignment="1">
      <alignment horizontal="center" vertical="top"/>
    </xf>
    <xf numFmtId="164" fontId="19" fillId="4" borderId="5" xfId="0" applyNumberFormat="1" applyFont="1" applyFill="1" applyBorder="1" applyAlignment="1">
      <alignment horizontal="center" vertical="top" wrapText="1"/>
    </xf>
    <xf numFmtId="164" fontId="16" fillId="4" borderId="5" xfId="0" applyNumberFormat="1" applyFont="1" applyFill="1" applyBorder="1" applyAlignment="1">
      <alignment wrapText="1"/>
    </xf>
    <xf numFmtId="164" fontId="19" fillId="4" borderId="5" xfId="1" applyNumberFormat="1" applyFont="1" applyFill="1" applyBorder="1" applyAlignment="1">
      <alignment horizontal="center" vertical="center" wrapText="1"/>
    </xf>
    <xf numFmtId="164" fontId="19" fillId="4" borderId="5" xfId="0" applyNumberFormat="1" applyFont="1" applyFill="1" applyBorder="1" applyAlignment="1">
      <alignment horizontal="center" vertical="center" wrapText="1"/>
    </xf>
    <xf numFmtId="164" fontId="19" fillId="4" borderId="5" xfId="0" applyNumberFormat="1" applyFont="1" applyFill="1" applyBorder="1" applyAlignment="1">
      <alignment horizontal="center" vertical="center"/>
    </xf>
    <xf numFmtId="164" fontId="20" fillId="4" borderId="5" xfId="0" applyNumberFormat="1" applyFont="1" applyFill="1" applyBorder="1" applyAlignment="1">
      <alignment horizontal="center" vertical="center"/>
    </xf>
    <xf numFmtId="164" fontId="16" fillId="4" borderId="5" xfId="0" applyNumberFormat="1" applyFont="1" applyFill="1" applyBorder="1" applyAlignment="1">
      <alignment horizontal="center" vertical="center"/>
    </xf>
    <xf numFmtId="164" fontId="24" fillId="4" borderId="5" xfId="0" applyNumberFormat="1" applyFont="1" applyFill="1" applyBorder="1" applyAlignment="1">
      <alignment horizontal="center" vertical="top"/>
    </xf>
    <xf numFmtId="164" fontId="24" fillId="4" borderId="5" xfId="0" applyNumberFormat="1" applyFont="1" applyFill="1" applyBorder="1" applyAlignment="1">
      <alignment wrapText="1"/>
    </xf>
    <xf numFmtId="164" fontId="20" fillId="4" borderId="5" xfId="0" applyNumberFormat="1" applyFont="1" applyFill="1" applyBorder="1" applyAlignment="1">
      <alignment horizontal="left" vertical="top" wrapText="1"/>
    </xf>
    <xf numFmtId="164" fontId="19" fillId="4" borderId="5" xfId="0" applyNumberFormat="1" applyFont="1" applyFill="1" applyBorder="1" applyAlignment="1">
      <alignment horizontal="left" vertical="top" wrapText="1"/>
    </xf>
    <xf numFmtId="49" fontId="24" fillId="4" borderId="5" xfId="0" applyNumberFormat="1" applyFont="1" applyFill="1" applyBorder="1" applyAlignment="1">
      <alignment horizontal="center" vertical="top"/>
    </xf>
    <xf numFmtId="164" fontId="24" fillId="4" borderId="5" xfId="0" applyNumberFormat="1" applyFont="1" applyFill="1" applyBorder="1" applyAlignment="1">
      <alignment horizontal="center" vertical="center"/>
    </xf>
    <xf numFmtId="49" fontId="19" fillId="4" borderId="5" xfId="0" applyNumberFormat="1" applyFont="1" applyFill="1" applyBorder="1" applyAlignment="1">
      <alignment horizontal="left" vertical="top" wrapText="1"/>
    </xf>
    <xf numFmtId="49" fontId="20" fillId="4" borderId="5" xfId="0" applyNumberFormat="1" applyFont="1" applyFill="1" applyBorder="1" applyAlignment="1">
      <alignment horizontal="left" vertical="top" wrapText="1"/>
    </xf>
    <xf numFmtId="164" fontId="16" fillId="3" borderId="5" xfId="0" applyNumberFormat="1" applyFont="1" applyFill="1" applyBorder="1" applyAlignment="1">
      <alignment horizontal="center" vertical="top"/>
    </xf>
    <xf numFmtId="164" fontId="20" fillId="3" borderId="5" xfId="1" applyNumberFormat="1" applyFont="1" applyFill="1" applyBorder="1" applyAlignment="1">
      <alignment horizontal="center" vertical="top" wrapText="1"/>
    </xf>
    <xf numFmtId="164" fontId="16" fillId="4" borderId="5" xfId="0" applyNumberFormat="1" applyFont="1" applyFill="1" applyBorder="1" applyAlignment="1">
      <alignment vertical="center" wrapText="1"/>
    </xf>
    <xf numFmtId="164" fontId="16" fillId="4" borderId="5" xfId="0" applyNumberFormat="1" applyFont="1" applyFill="1" applyBorder="1" applyAlignment="1">
      <alignment horizontal="left" vertical="center" wrapText="1"/>
    </xf>
    <xf numFmtId="164" fontId="24" fillId="3" borderId="5" xfId="0" applyNumberFormat="1" applyFont="1" applyFill="1" applyBorder="1" applyAlignment="1">
      <alignment horizontal="center" vertical="top"/>
    </xf>
    <xf numFmtId="164" fontId="19" fillId="3" borderId="5" xfId="0" applyNumberFormat="1" applyFont="1" applyFill="1" applyBorder="1" applyAlignment="1">
      <alignment horizontal="center" vertical="top" wrapText="1"/>
    </xf>
    <xf numFmtId="0" fontId="33" fillId="3" borderId="5" xfId="0" applyFont="1" applyFill="1" applyBorder="1" applyAlignment="1">
      <alignment vertical="top"/>
    </xf>
    <xf numFmtId="49" fontId="16" fillId="3" borderId="5" xfId="0" applyNumberFormat="1" applyFont="1" applyFill="1" applyBorder="1" applyAlignment="1">
      <alignment horizontal="center" vertical="top"/>
    </xf>
    <xf numFmtId="164" fontId="16" fillId="5" borderId="5" xfId="0" applyNumberFormat="1" applyFont="1" applyFill="1" applyBorder="1" applyAlignment="1">
      <alignment horizontal="left" wrapText="1"/>
    </xf>
    <xf numFmtId="164" fontId="20" fillId="5" borderId="5" xfId="1" applyNumberFormat="1" applyFont="1" applyFill="1" applyBorder="1" applyAlignment="1">
      <alignment horizontal="center" vertical="top" wrapText="1"/>
    </xf>
    <xf numFmtId="49" fontId="16" fillId="5" borderId="5" xfId="0" applyNumberFormat="1" applyFont="1" applyFill="1" applyBorder="1" applyAlignment="1">
      <alignment horizontal="center" vertical="top"/>
    </xf>
    <xf numFmtId="164" fontId="24" fillId="5" borderId="5" xfId="0" applyNumberFormat="1" applyFont="1" applyFill="1" applyBorder="1" applyAlignment="1">
      <alignment horizontal="center" vertical="top"/>
    </xf>
    <xf numFmtId="164" fontId="16" fillId="5" borderId="5" xfId="0" applyNumberFormat="1" applyFont="1" applyFill="1" applyBorder="1" applyAlignment="1">
      <alignment horizontal="center" vertical="top"/>
    </xf>
    <xf numFmtId="164" fontId="16" fillId="4" borderId="0" xfId="0" applyNumberFormat="1" applyFont="1" applyFill="1"/>
    <xf numFmtId="164" fontId="19" fillId="6" borderId="5" xfId="0" applyNumberFormat="1" applyFont="1" applyFill="1" applyBorder="1" applyAlignment="1">
      <alignment horizontal="center" vertical="top"/>
    </xf>
    <xf numFmtId="164" fontId="24" fillId="5" borderId="5" xfId="0" applyNumberFormat="1" applyFont="1" applyFill="1" applyBorder="1" applyAlignment="1">
      <alignment horizontal="center" vertical="center"/>
    </xf>
    <xf numFmtId="164" fontId="19" fillId="6" borderId="5" xfId="0" applyNumberFormat="1" applyFont="1" applyFill="1" applyBorder="1" applyAlignment="1">
      <alignment horizontal="center" vertical="top" wrapText="1"/>
    </xf>
    <xf numFmtId="164" fontId="19" fillId="0" borderId="5" xfId="0" applyNumberFormat="1" applyFont="1" applyFill="1" applyBorder="1" applyAlignment="1">
      <alignment horizontal="center" vertical="top" wrapText="1"/>
    </xf>
    <xf numFmtId="164" fontId="17" fillId="0" borderId="0" xfId="0" applyNumberFormat="1" applyFont="1" applyFill="1" applyBorder="1" applyAlignment="1">
      <alignment horizontal="right" vertical="top"/>
    </xf>
    <xf numFmtId="164" fontId="24" fillId="4" borderId="5" xfId="0" applyNumberFormat="1" applyFont="1" applyFill="1" applyBorder="1" applyAlignment="1">
      <alignment horizontal="left" vertical="justify" wrapText="1"/>
    </xf>
    <xf numFmtId="0" fontId="24" fillId="4" borderId="5" xfId="0" applyFont="1" applyFill="1" applyBorder="1" applyAlignment="1">
      <alignment horizontal="left" wrapText="1"/>
    </xf>
    <xf numFmtId="165" fontId="19" fillId="4" borderId="5" xfId="0" applyNumberFormat="1" applyFont="1" applyFill="1" applyBorder="1" applyAlignment="1">
      <alignment horizontal="center" vertical="top"/>
    </xf>
    <xf numFmtId="164" fontId="16" fillId="4" borderId="5" xfId="0" applyNumberFormat="1" applyFont="1" applyFill="1" applyBorder="1" applyAlignment="1">
      <alignment horizontal="center"/>
    </xf>
    <xf numFmtId="164" fontId="24" fillId="4" borderId="5" xfId="0" applyNumberFormat="1" applyFont="1" applyFill="1" applyBorder="1" applyAlignment="1">
      <alignment horizontal="center"/>
    </xf>
    <xf numFmtId="0" fontId="34" fillId="4" borderId="5" xfId="0" applyFont="1" applyFill="1" applyBorder="1" applyAlignment="1">
      <alignment wrapText="1"/>
    </xf>
    <xf numFmtId="0" fontId="33" fillId="4" borderId="5" xfId="0" applyFont="1" applyFill="1" applyBorder="1" applyAlignment="1">
      <alignment vertical="top"/>
    </xf>
    <xf numFmtId="0" fontId="33" fillId="4" borderId="5" xfId="0" applyFont="1" applyFill="1" applyBorder="1" applyAlignment="1">
      <alignment wrapText="1"/>
    </xf>
    <xf numFmtId="49" fontId="20" fillId="0" borderId="5" xfId="0" applyNumberFormat="1" applyFont="1" applyFill="1" applyBorder="1" applyAlignment="1">
      <alignment horizontal="center" vertical="top"/>
    </xf>
    <xf numFmtId="164" fontId="19" fillId="4" borderId="5" xfId="1" applyNumberFormat="1" applyFont="1" applyFill="1" applyBorder="1" applyAlignment="1">
      <alignment horizontal="justify" vertical="center" wrapText="1"/>
    </xf>
    <xf numFmtId="164" fontId="19" fillId="4" borderId="5" xfId="1" applyNumberFormat="1" applyFont="1" applyFill="1" applyBorder="1" applyAlignment="1">
      <alignment horizontal="center" vertical="top"/>
    </xf>
    <xf numFmtId="2" fontId="26" fillId="4" borderId="5" xfId="0" applyNumberFormat="1" applyFont="1" applyFill="1" applyBorder="1" applyAlignment="1">
      <alignment horizontal="center" vertical="center"/>
    </xf>
    <xf numFmtId="164" fontId="16" fillId="4" borderId="5" xfId="0" applyNumberFormat="1" applyFont="1" applyFill="1" applyBorder="1" applyAlignment="1">
      <alignment horizontal="left" vertical="justify" wrapText="1"/>
    </xf>
    <xf numFmtId="164" fontId="23" fillId="4" borderId="5" xfId="0" applyNumberFormat="1" applyFont="1" applyFill="1" applyBorder="1" applyAlignment="1">
      <alignment horizontal="left" wrapText="1"/>
    </xf>
    <xf numFmtId="164" fontId="24" fillId="6" borderId="5" xfId="0" applyNumberFormat="1" applyFont="1" applyFill="1" applyBorder="1" applyAlignment="1">
      <alignment horizontal="left" wrapText="1"/>
    </xf>
    <xf numFmtId="164" fontId="19" fillId="6" borderId="5" xfId="1" applyNumberFormat="1" applyFont="1" applyFill="1" applyBorder="1" applyAlignment="1">
      <alignment horizontal="center" vertical="top" wrapText="1"/>
    </xf>
    <xf numFmtId="49" fontId="24" fillId="6" borderId="5" xfId="0" applyNumberFormat="1" applyFont="1" applyFill="1" applyBorder="1" applyAlignment="1">
      <alignment horizontal="center" vertical="top"/>
    </xf>
    <xf numFmtId="164" fontId="16" fillId="6" borderId="5" xfId="0" applyNumberFormat="1" applyFont="1" applyFill="1" applyBorder="1" applyAlignment="1">
      <alignment horizontal="left" wrapText="1"/>
    </xf>
    <xf numFmtId="164" fontId="20" fillId="6" borderId="5" xfId="1" applyNumberFormat="1" applyFont="1" applyFill="1" applyBorder="1" applyAlignment="1">
      <alignment horizontal="center" vertical="top" wrapText="1"/>
    </xf>
    <xf numFmtId="164" fontId="20" fillId="6" borderId="5" xfId="0" applyNumberFormat="1" applyFont="1" applyFill="1" applyBorder="1" applyAlignment="1">
      <alignment horizontal="center" vertical="top" wrapText="1"/>
    </xf>
    <xf numFmtId="49" fontId="16" fillId="6" borderId="5" xfId="0" applyNumberFormat="1" applyFont="1" applyFill="1" applyBorder="1" applyAlignment="1">
      <alignment horizontal="center" vertical="top"/>
    </xf>
    <xf numFmtId="164" fontId="20" fillId="6" borderId="5" xfId="0" applyNumberFormat="1" applyFont="1" applyFill="1" applyBorder="1" applyAlignment="1">
      <alignment horizontal="center" vertical="top"/>
    </xf>
    <xf numFmtId="0" fontId="33" fillId="4" borderId="5" xfId="0" applyFont="1" applyFill="1" applyBorder="1" applyAlignment="1">
      <alignment vertical="center" wrapText="1"/>
    </xf>
    <xf numFmtId="49" fontId="24" fillId="4" borderId="5" xfId="0" applyNumberFormat="1" applyFont="1" applyFill="1" applyBorder="1" applyAlignment="1">
      <alignment horizontal="center" vertical="center"/>
    </xf>
    <xf numFmtId="164" fontId="22" fillId="4" borderId="5" xfId="0" applyNumberFormat="1" applyFont="1" applyFill="1" applyBorder="1" applyAlignment="1">
      <alignment horizontal="left" vertical="top" wrapText="1"/>
    </xf>
    <xf numFmtId="164" fontId="20" fillId="4" borderId="5" xfId="0" applyNumberFormat="1" applyFont="1" applyFill="1" applyBorder="1" applyAlignment="1">
      <alignment horizontal="left" vertical="center" wrapText="1"/>
    </xf>
    <xf numFmtId="0" fontId="47" fillId="5" borderId="5" xfId="0" applyFont="1" applyFill="1" applyBorder="1" applyAlignment="1">
      <alignment wrapText="1"/>
    </xf>
    <xf numFmtId="164" fontId="19" fillId="5" borderId="5" xfId="1" applyNumberFormat="1" applyFont="1" applyFill="1" applyBorder="1" applyAlignment="1">
      <alignment horizontal="center" vertical="top" wrapText="1"/>
    </xf>
    <xf numFmtId="49" fontId="24" fillId="5" borderId="5" xfId="0" applyNumberFormat="1" applyFont="1" applyFill="1" applyBorder="1" applyAlignment="1">
      <alignment horizontal="center" vertical="top"/>
    </xf>
    <xf numFmtId="164" fontId="16" fillId="7" borderId="0" xfId="0" applyNumberFormat="1" applyFont="1" applyFill="1"/>
    <xf numFmtId="164" fontId="24" fillId="4" borderId="5" xfId="0" applyNumberFormat="1" applyFont="1" applyFill="1" applyBorder="1" applyAlignment="1">
      <alignment horizontal="center" vertical="top" wrapText="1"/>
    </xf>
    <xf numFmtId="164" fontId="16" fillId="4" borderId="5" xfId="0" applyNumberFormat="1" applyFont="1" applyFill="1" applyBorder="1" applyAlignment="1">
      <alignment horizontal="center" vertical="top" wrapText="1"/>
    </xf>
    <xf numFmtId="164" fontId="24" fillId="5" borderId="5" xfId="0" applyNumberFormat="1" applyFont="1" applyFill="1" applyBorder="1" applyAlignment="1">
      <alignment horizontal="left" wrapText="1"/>
    </xf>
    <xf numFmtId="164" fontId="19" fillId="5" borderId="7" xfId="0" applyNumberFormat="1" applyFont="1" applyFill="1" applyBorder="1" applyAlignment="1">
      <alignment horizontal="center" vertical="top" wrapText="1"/>
    </xf>
    <xf numFmtId="164" fontId="16" fillId="5" borderId="5" xfId="0" applyNumberFormat="1" applyFont="1" applyFill="1" applyBorder="1" applyAlignment="1">
      <alignment wrapText="1"/>
    </xf>
    <xf numFmtId="164" fontId="20" fillId="5" borderId="7" xfId="0" applyNumberFormat="1" applyFont="1" applyFill="1" applyBorder="1" applyAlignment="1">
      <alignment horizontal="center" vertical="top" wrapText="1"/>
    </xf>
    <xf numFmtId="2" fontId="42" fillId="4" borderId="5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164" fontId="16" fillId="3" borderId="5" xfId="0" applyNumberFormat="1" applyFont="1" applyFill="1" applyBorder="1" applyAlignment="1">
      <alignment horizontal="left" wrapText="1"/>
    </xf>
    <xf numFmtId="164" fontId="19" fillId="5" borderId="5" xfId="0" applyNumberFormat="1" applyFont="1" applyFill="1" applyBorder="1" applyAlignment="1">
      <alignment horizontal="left" vertical="top" wrapText="1"/>
    </xf>
    <xf numFmtId="164" fontId="24" fillId="5" borderId="5" xfId="0" applyNumberFormat="1" applyFont="1" applyFill="1" applyBorder="1" applyAlignment="1">
      <alignment wrapText="1"/>
    </xf>
    <xf numFmtId="164" fontId="19" fillId="5" borderId="5" xfId="0" applyNumberFormat="1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top"/>
    </xf>
    <xf numFmtId="164" fontId="34" fillId="4" borderId="5" xfId="0" applyNumberFormat="1" applyFont="1" applyFill="1" applyBorder="1" applyAlignment="1">
      <alignment horizontal="left" vertical="center" wrapText="1"/>
    </xf>
    <xf numFmtId="164" fontId="16" fillId="4" borderId="5" xfId="0" applyNumberFormat="1" applyFont="1" applyFill="1" applyBorder="1" applyAlignment="1">
      <alignment horizontal="left" vertical="top"/>
    </xf>
    <xf numFmtId="164" fontId="22" fillId="4" borderId="5" xfId="1" applyNumberFormat="1" applyFont="1" applyFill="1" applyBorder="1" applyAlignment="1">
      <alignment horizontal="justify" vertical="center" wrapText="1"/>
    </xf>
    <xf numFmtId="0" fontId="48" fillId="5" borderId="5" xfId="0" applyFont="1" applyFill="1" applyBorder="1" applyAlignment="1">
      <alignment wrapText="1"/>
    </xf>
    <xf numFmtId="0" fontId="49" fillId="0" borderId="0" xfId="0" applyFont="1" applyAlignment="1">
      <alignment horizontal="center" vertical="center"/>
    </xf>
    <xf numFmtId="0" fontId="49" fillId="0" borderId="0" xfId="0" applyFont="1"/>
    <xf numFmtId="0" fontId="49" fillId="5" borderId="5" xfId="0" applyFont="1" applyFill="1" applyBorder="1" applyAlignment="1">
      <alignment wrapText="1"/>
    </xf>
    <xf numFmtId="165" fontId="0" fillId="0" borderId="0" xfId="0" applyNumberFormat="1" applyFill="1"/>
    <xf numFmtId="165" fontId="50" fillId="0" borderId="0" xfId="0" applyNumberFormat="1" applyFont="1" applyFill="1"/>
    <xf numFmtId="49" fontId="29" fillId="0" borderId="5" xfId="0" applyNumberFormat="1" applyFont="1" applyFill="1" applyBorder="1" applyAlignment="1">
      <alignment horizontal="center" vertical="center"/>
    </xf>
    <xf numFmtId="49" fontId="26" fillId="0" borderId="5" xfId="0" applyNumberFormat="1" applyFont="1" applyFill="1" applyBorder="1" applyAlignment="1">
      <alignment horizontal="center" vertical="center"/>
    </xf>
    <xf numFmtId="165" fontId="26" fillId="0" borderId="5" xfId="0" applyNumberFormat="1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 vertical="center"/>
    </xf>
    <xf numFmtId="49" fontId="42" fillId="0" borderId="5" xfId="0" applyNumberFormat="1" applyFont="1" applyFill="1" applyBorder="1" applyAlignment="1">
      <alignment horizontal="center" vertical="center"/>
    </xf>
    <xf numFmtId="165" fontId="42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65" fontId="30" fillId="0" borderId="5" xfId="0" applyNumberFormat="1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 vertical="top" wrapText="1"/>
    </xf>
    <xf numFmtId="166" fontId="20" fillId="0" borderId="5" xfId="0" applyNumberFormat="1" applyFont="1" applyFill="1" applyBorder="1" applyAlignment="1">
      <alignment horizontal="left" vertical="top" wrapText="1"/>
    </xf>
    <xf numFmtId="0" fontId="41" fillId="0" borderId="0" xfId="0" applyFont="1" applyFill="1" applyAlignment="1"/>
    <xf numFmtId="0" fontId="41" fillId="0" borderId="0" xfId="0" applyFont="1" applyFill="1" applyBorder="1" applyAlignment="1"/>
    <xf numFmtId="164" fontId="16" fillId="0" borderId="0" xfId="0" applyNumberFormat="1" applyFont="1" applyFill="1" applyBorder="1" applyAlignment="1">
      <alignment horizontal="center" vertical="top"/>
    </xf>
    <xf numFmtId="164" fontId="16" fillId="0" borderId="0" xfId="0" applyNumberFormat="1" applyFont="1" applyFill="1" applyAlignment="1">
      <alignment horizontal="center"/>
    </xf>
    <xf numFmtId="49" fontId="16" fillId="0" borderId="0" xfId="0" applyNumberFormat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9" fillId="0" borderId="0" xfId="0" applyFont="1" applyFill="1"/>
    <xf numFmtId="164" fontId="17" fillId="0" borderId="0" xfId="0" applyNumberFormat="1" applyFont="1" applyFill="1" applyBorder="1" applyAlignment="1">
      <alignment horizontal="right" vertical="top"/>
    </xf>
    <xf numFmtId="49" fontId="16" fillId="0" borderId="5" xfId="0" applyNumberFormat="1" applyFont="1" applyFill="1" applyBorder="1" applyAlignment="1">
      <alignment horizontal="center" vertical="center"/>
    </xf>
    <xf numFmtId="165" fontId="24" fillId="0" borderId="5" xfId="0" applyNumberFormat="1" applyFont="1" applyFill="1" applyBorder="1" applyAlignment="1">
      <alignment horizontal="center" vertical="center"/>
    </xf>
    <xf numFmtId="0" fontId="29" fillId="0" borderId="0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3" fillId="0" borderId="0" xfId="0" applyFont="1" applyFill="1" applyBorder="1"/>
    <xf numFmtId="0" fontId="27" fillId="0" borderId="2" xfId="0" applyFont="1" applyFill="1" applyBorder="1"/>
    <xf numFmtId="0" fontId="9" fillId="0" borderId="0" xfId="0" applyFont="1" applyFill="1" applyBorder="1" applyAlignment="1">
      <alignment horizontal="center"/>
    </xf>
    <xf numFmtId="0" fontId="31" fillId="0" borderId="0" xfId="0" applyFont="1" applyFill="1" applyBorder="1"/>
    <xf numFmtId="0" fontId="3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41" fillId="0" borderId="3" xfId="0" applyFont="1" applyFill="1" applyBorder="1" applyAlignment="1">
      <alignment horizontal="center"/>
    </xf>
    <xf numFmtId="0" fontId="41" fillId="0" borderId="4" xfId="0" applyFont="1" applyFill="1" applyBorder="1" applyAlignment="1">
      <alignment horizontal="center"/>
    </xf>
    <xf numFmtId="0" fontId="42" fillId="0" borderId="8" xfId="0" applyFont="1" applyFill="1" applyBorder="1"/>
    <xf numFmtId="0" fontId="24" fillId="0" borderId="16" xfId="0" applyFont="1" applyFill="1" applyBorder="1"/>
    <xf numFmtId="164" fontId="24" fillId="0" borderId="13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center" vertical="top"/>
    </xf>
    <xf numFmtId="164" fontId="24" fillId="0" borderId="0" xfId="0" applyNumberFormat="1" applyFont="1" applyFill="1" applyBorder="1" applyAlignment="1">
      <alignment horizontal="left" wrapText="1"/>
    </xf>
    <xf numFmtId="49" fontId="20" fillId="0" borderId="0" xfId="0" applyNumberFormat="1" applyFont="1" applyFill="1" applyBorder="1" applyAlignment="1">
      <alignment horizontal="center" vertical="top" wrapText="1"/>
    </xf>
    <xf numFmtId="164" fontId="24" fillId="0" borderId="0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vertical="top" wrapText="1"/>
    </xf>
    <xf numFmtId="164" fontId="24" fillId="0" borderId="5" xfId="0" applyNumberFormat="1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vertical="top"/>
    </xf>
    <xf numFmtId="164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top"/>
    </xf>
    <xf numFmtId="0" fontId="16" fillId="0" borderId="5" xfId="0" applyFont="1" applyFill="1" applyBorder="1" applyAlignment="1">
      <alignment horizontal="left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164" fontId="19" fillId="0" borderId="5" xfId="0" applyNumberFormat="1" applyFont="1" applyFill="1" applyBorder="1" applyAlignment="1">
      <alignment horizontal="center" vertical="center"/>
    </xf>
    <xf numFmtId="164" fontId="20" fillId="0" borderId="5" xfId="0" applyNumberFormat="1" applyFont="1" applyFill="1" applyBorder="1" applyAlignment="1">
      <alignment horizontal="center" vertical="center" wrapText="1"/>
    </xf>
    <xf numFmtId="164" fontId="16" fillId="0" borderId="13" xfId="0" applyNumberFormat="1" applyFont="1" applyFill="1" applyBorder="1" applyAlignment="1">
      <alignment horizontal="center" vertical="top"/>
    </xf>
    <xf numFmtId="49" fontId="16" fillId="0" borderId="13" xfId="0" applyNumberFormat="1" applyFont="1" applyFill="1" applyBorder="1" applyAlignment="1">
      <alignment horizontal="center" vertical="top"/>
    </xf>
    <xf numFmtId="164" fontId="16" fillId="0" borderId="18" xfId="0" applyNumberFormat="1" applyFont="1" applyFill="1" applyBorder="1" applyAlignment="1">
      <alignment horizontal="center" vertical="top"/>
    </xf>
    <xf numFmtId="164" fontId="20" fillId="0" borderId="5" xfId="0" applyNumberFormat="1" applyFont="1" applyFill="1" applyBorder="1" applyAlignment="1">
      <alignment horizontal="center" vertical="center"/>
    </xf>
    <xf numFmtId="164" fontId="35" fillId="0" borderId="5" xfId="0" applyNumberFormat="1" applyFont="1" applyFill="1" applyBorder="1" applyAlignment="1">
      <alignment horizontal="center" vertical="top"/>
    </xf>
    <xf numFmtId="164" fontId="30" fillId="0" borderId="5" xfId="0" applyNumberFormat="1" applyFont="1" applyFill="1" applyBorder="1" applyAlignment="1">
      <alignment horizontal="center" vertical="top"/>
    </xf>
    <xf numFmtId="164" fontId="35" fillId="0" borderId="5" xfId="0" applyNumberFormat="1" applyFont="1" applyFill="1" applyBorder="1" applyAlignment="1">
      <alignment horizontal="center" vertical="top" wrapText="1"/>
    </xf>
    <xf numFmtId="49" fontId="35" fillId="0" borderId="5" xfId="0" applyNumberFormat="1" applyFont="1" applyFill="1" applyBorder="1" applyAlignment="1">
      <alignment horizontal="center" vertical="top" wrapText="1"/>
    </xf>
    <xf numFmtId="49" fontId="35" fillId="0" borderId="5" xfId="1" applyNumberFormat="1" applyFont="1" applyFill="1" applyBorder="1" applyAlignment="1">
      <alignment horizontal="center" vertical="top" wrapText="1"/>
    </xf>
    <xf numFmtId="49" fontId="28" fillId="0" borderId="5" xfId="0" applyNumberFormat="1" applyFont="1" applyFill="1" applyBorder="1" applyAlignment="1">
      <alignment horizontal="center" vertical="top"/>
    </xf>
    <xf numFmtId="164" fontId="30" fillId="0" borderId="5" xfId="0" applyNumberFormat="1" applyFont="1" applyFill="1" applyBorder="1" applyAlignment="1">
      <alignment horizontal="center" wrapText="1"/>
    </xf>
    <xf numFmtId="164" fontId="28" fillId="0" borderId="5" xfId="0" applyNumberFormat="1" applyFont="1" applyFill="1" applyBorder="1" applyAlignment="1">
      <alignment horizontal="center" vertical="top"/>
    </xf>
    <xf numFmtId="164" fontId="30" fillId="0" borderId="11" xfId="0" applyNumberFormat="1" applyFont="1" applyFill="1" applyBorder="1" applyAlignment="1">
      <alignment horizontal="center"/>
    </xf>
    <xf numFmtId="164" fontId="30" fillId="0" borderId="5" xfId="0" applyNumberFormat="1" applyFont="1" applyFill="1" applyBorder="1" applyAlignment="1">
      <alignment horizontal="center"/>
    </xf>
    <xf numFmtId="0" fontId="26" fillId="0" borderId="5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42" fillId="0" borderId="5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/>
    </xf>
    <xf numFmtId="0" fontId="26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wrapText="1"/>
    </xf>
    <xf numFmtId="0" fontId="20" fillId="0" borderId="5" xfId="0" applyFont="1" applyFill="1" applyBorder="1" applyAlignment="1">
      <alignment horizontal="left" wrapText="1"/>
    </xf>
    <xf numFmtId="0" fontId="50" fillId="0" borderId="0" xfId="0" applyFont="1" applyFill="1"/>
    <xf numFmtId="0" fontId="18" fillId="0" borderId="0" xfId="0" applyFont="1" applyFill="1" applyBorder="1" applyAlignment="1">
      <alignment horizontal="left" vertical="top" wrapText="1"/>
    </xf>
    <xf numFmtId="49" fontId="20" fillId="0" borderId="5" xfId="1" applyNumberFormat="1" applyFont="1" applyFill="1" applyBorder="1" applyAlignment="1">
      <alignment horizontal="left" vertical="center" wrapText="1"/>
    </xf>
    <xf numFmtId="164" fontId="16" fillId="0" borderId="5" xfId="0" applyNumberFormat="1" applyFont="1" applyFill="1" applyBorder="1" applyAlignment="1">
      <alignment horizontal="left" vertical="top"/>
    </xf>
    <xf numFmtId="164" fontId="49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/>
    <xf numFmtId="164" fontId="16" fillId="0" borderId="0" xfId="0" applyNumberFormat="1" applyFont="1" applyFill="1" applyBorder="1" applyAlignment="1">
      <alignment horizontal="center"/>
    </xf>
    <xf numFmtId="0" fontId="57" fillId="0" borderId="5" xfId="0" applyFont="1" applyFill="1" applyBorder="1" applyAlignment="1">
      <alignment horizontal="left" vertical="justify" wrapText="1"/>
    </xf>
    <xf numFmtId="164" fontId="20" fillId="0" borderId="5" xfId="1" applyNumberFormat="1" applyFont="1" applyFill="1" applyBorder="1" applyAlignment="1">
      <alignment horizontal="center" vertical="center"/>
    </xf>
    <xf numFmtId="0" fontId="43" fillId="0" borderId="5" xfId="0" applyFont="1" applyFill="1" applyBorder="1" applyAlignment="1">
      <alignment horizontal="left" vertical="center" wrapText="1"/>
    </xf>
    <xf numFmtId="0" fontId="59" fillId="0" borderId="0" xfId="0" applyFont="1" applyFill="1" applyAlignment="1">
      <alignment wrapText="1"/>
    </xf>
    <xf numFmtId="0" fontId="59" fillId="0" borderId="0" xfId="0" applyFont="1" applyFill="1" applyAlignment="1">
      <alignment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0" fontId="59" fillId="0" borderId="0" xfId="0" applyFont="1" applyFill="1"/>
    <xf numFmtId="0" fontId="59" fillId="0" borderId="0" xfId="0" applyFont="1" applyFill="1" applyAlignment="1">
      <alignment vertical="center"/>
    </xf>
    <xf numFmtId="0" fontId="59" fillId="0" borderId="0" xfId="0" applyFont="1" applyFill="1" applyAlignment="1"/>
    <xf numFmtId="0" fontId="60" fillId="0" borderId="0" xfId="0" applyFont="1" applyFill="1" applyAlignment="1">
      <alignment wrapText="1"/>
    </xf>
    <xf numFmtId="0" fontId="60" fillId="0" borderId="0" xfId="0" applyFont="1" applyFill="1"/>
    <xf numFmtId="0" fontId="59" fillId="0" borderId="5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49" fontId="59" fillId="0" borderId="5" xfId="0" applyNumberFormat="1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top" wrapText="1"/>
    </xf>
    <xf numFmtId="0" fontId="51" fillId="0" borderId="5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vertical="center" wrapText="1"/>
    </xf>
    <xf numFmtId="165" fontId="51" fillId="0" borderId="5" xfId="0" applyNumberFormat="1" applyFont="1" applyFill="1" applyBorder="1" applyAlignment="1">
      <alignment horizontal="center" vertical="center"/>
    </xf>
    <xf numFmtId="49" fontId="61" fillId="0" borderId="5" xfId="0" applyNumberFormat="1" applyFont="1" applyFill="1" applyBorder="1" applyAlignment="1">
      <alignment horizontal="center" vertical="center"/>
    </xf>
    <xf numFmtId="0" fontId="61" fillId="0" borderId="5" xfId="0" applyFont="1" applyFill="1" applyBorder="1" applyAlignment="1">
      <alignment horizontal="left" vertical="center" wrapText="1"/>
    </xf>
    <xf numFmtId="165" fontId="61" fillId="0" borderId="5" xfId="0" applyNumberFormat="1" applyFont="1" applyFill="1" applyBorder="1" applyAlignment="1">
      <alignment horizontal="center" vertical="center" wrapText="1"/>
    </xf>
    <xf numFmtId="0" fontId="61" fillId="0" borderId="11" xfId="0" applyFont="1" applyFill="1" applyBorder="1" applyAlignment="1">
      <alignment horizontal="left" vertical="center" wrapText="1"/>
    </xf>
    <xf numFmtId="0" fontId="62" fillId="0" borderId="5" xfId="0" applyFont="1" applyFill="1" applyBorder="1" applyAlignment="1">
      <alignment vertical="center"/>
    </xf>
    <xf numFmtId="0" fontId="63" fillId="0" borderId="11" xfId="0" applyFont="1" applyFill="1" applyBorder="1" applyAlignment="1">
      <alignment vertical="center" wrapText="1"/>
    </xf>
    <xf numFmtId="165" fontId="51" fillId="0" borderId="5" xfId="0" applyNumberFormat="1" applyFont="1" applyFill="1" applyBorder="1" applyAlignment="1">
      <alignment horizontal="center" vertical="center" wrapText="1"/>
    </xf>
    <xf numFmtId="166" fontId="19" fillId="0" borderId="5" xfId="0" applyNumberFormat="1" applyFont="1" applyFill="1" applyBorder="1" applyAlignment="1">
      <alignment horizontal="left" vertical="top" wrapText="1"/>
    </xf>
    <xf numFmtId="164" fontId="24" fillId="0" borderId="5" xfId="0" applyNumberFormat="1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 vertical="top"/>
    </xf>
    <xf numFmtId="164" fontId="16" fillId="0" borderId="5" xfId="0" applyNumberFormat="1" applyFont="1" applyFill="1" applyBorder="1" applyAlignment="1">
      <alignment horizontal="center" vertical="top" wrapText="1"/>
    </xf>
    <xf numFmtId="164" fontId="18" fillId="0" borderId="5" xfId="0" applyNumberFormat="1" applyFont="1" applyFill="1" applyBorder="1" applyAlignment="1">
      <alignment horizontal="center" vertical="top"/>
    </xf>
    <xf numFmtId="164" fontId="24" fillId="0" borderId="5" xfId="0" applyNumberFormat="1" applyFont="1" applyFill="1" applyBorder="1" applyAlignment="1">
      <alignment horizontal="center" vertical="center" wrapText="1"/>
    </xf>
    <xf numFmtId="164" fontId="35" fillId="0" borderId="5" xfId="0" applyNumberFormat="1" applyFont="1" applyFill="1" applyBorder="1" applyAlignment="1">
      <alignment horizontal="center" vertical="center"/>
    </xf>
    <xf numFmtId="49" fontId="49" fillId="0" borderId="5" xfId="0" applyNumberFormat="1" applyFont="1" applyFill="1" applyBorder="1" applyAlignment="1">
      <alignment horizontal="center" vertical="center" wrapText="1"/>
    </xf>
    <xf numFmtId="164" fontId="49" fillId="0" borderId="5" xfId="0" applyNumberFormat="1" applyFont="1" applyFill="1" applyBorder="1" applyAlignment="1">
      <alignment horizontal="center" vertical="center"/>
    </xf>
    <xf numFmtId="164" fontId="35" fillId="0" borderId="5" xfId="1" applyNumberFormat="1" applyFont="1" applyFill="1" applyBorder="1" applyAlignment="1">
      <alignment horizontal="center" vertical="center"/>
    </xf>
    <xf numFmtId="49" fontId="20" fillId="0" borderId="5" xfId="1" applyNumberFormat="1" applyFont="1" applyFill="1" applyBorder="1" applyAlignment="1">
      <alignment horizontal="center" vertical="center" wrapText="1"/>
    </xf>
    <xf numFmtId="166" fontId="16" fillId="0" borderId="5" xfId="0" applyNumberFormat="1" applyFont="1" applyFill="1" applyBorder="1" applyAlignment="1">
      <alignment horizontal="left" vertical="center" wrapText="1"/>
    </xf>
    <xf numFmtId="164" fontId="49" fillId="0" borderId="5" xfId="0" applyNumberFormat="1" applyFont="1" applyFill="1" applyBorder="1" applyAlignment="1">
      <alignment horizontal="left" vertical="top" wrapText="1"/>
    </xf>
    <xf numFmtId="49" fontId="16" fillId="0" borderId="29" xfId="0" applyNumberFormat="1" applyFont="1" applyFill="1" applyBorder="1" applyAlignment="1">
      <alignment horizontal="left" vertical="center" wrapText="1"/>
    </xf>
    <xf numFmtId="164" fontId="53" fillId="0" borderId="5" xfId="0" applyNumberFormat="1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right"/>
    </xf>
    <xf numFmtId="0" fontId="0" fillId="0" borderId="0" xfId="0" applyFill="1" applyAlignment="1"/>
    <xf numFmtId="164" fontId="20" fillId="0" borderId="5" xfId="1" applyNumberFormat="1" applyFont="1" applyFill="1" applyBorder="1" applyAlignment="1">
      <alignment horizontal="center" vertical="top" wrapText="1"/>
    </xf>
    <xf numFmtId="2" fontId="26" fillId="0" borderId="5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left"/>
    </xf>
    <xf numFmtId="49" fontId="24" fillId="0" borderId="5" xfId="0" applyNumberFormat="1" applyFont="1" applyFill="1" applyBorder="1" applyAlignment="1">
      <alignment horizontal="center"/>
    </xf>
    <xf numFmtId="165" fontId="24" fillId="0" borderId="5" xfId="0" applyNumberFormat="1" applyFont="1" applyFill="1" applyBorder="1" applyAlignment="1">
      <alignment horizontal="center"/>
    </xf>
    <xf numFmtId="165" fontId="16" fillId="0" borderId="5" xfId="0" applyNumberFormat="1" applyFont="1" applyFill="1" applyBorder="1" applyAlignment="1">
      <alignment horizontal="center"/>
    </xf>
    <xf numFmtId="0" fontId="26" fillId="0" borderId="5" xfId="0" applyFont="1" applyFill="1" applyBorder="1" applyAlignment="1">
      <alignment horizontal="left" vertical="center" wrapText="1" shrinkToFit="1"/>
    </xf>
    <xf numFmtId="49" fontId="26" fillId="0" borderId="5" xfId="0" applyNumberFormat="1" applyFont="1" applyFill="1" applyBorder="1" applyAlignment="1">
      <alignment vertical="center"/>
    </xf>
    <xf numFmtId="0" fontId="24" fillId="0" borderId="5" xfId="0" applyFont="1" applyFill="1" applyBorder="1" applyAlignment="1">
      <alignment horizontal="left" vertical="center" wrapText="1" shrinkToFit="1"/>
    </xf>
    <xf numFmtId="164" fontId="17" fillId="0" borderId="0" xfId="0" applyNumberFormat="1" applyFont="1" applyFill="1" applyBorder="1" applyAlignment="1">
      <alignment horizontal="right" vertical="top"/>
    </xf>
    <xf numFmtId="164" fontId="16" fillId="0" borderId="5" xfId="0" applyNumberFormat="1" applyFont="1" applyFill="1" applyBorder="1" applyAlignment="1">
      <alignment wrapText="1"/>
    </xf>
    <xf numFmtId="0" fontId="23" fillId="0" borderId="1" xfId="0" applyFont="1" applyFill="1" applyBorder="1" applyAlignment="1">
      <alignment vertical="top" wrapText="1"/>
    </xf>
    <xf numFmtId="0" fontId="23" fillId="0" borderId="14" xfId="0" applyFont="1" applyFill="1" applyBorder="1" applyAlignment="1">
      <alignment vertical="top" wrapText="1"/>
    </xf>
    <xf numFmtId="164" fontId="23" fillId="0" borderId="5" xfId="0" applyNumberFormat="1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/>
    </xf>
    <xf numFmtId="0" fontId="26" fillId="0" borderId="5" xfId="0" applyFont="1" applyFill="1" applyBorder="1" applyAlignment="1">
      <alignment vertical="top" wrapText="1"/>
    </xf>
    <xf numFmtId="49" fontId="29" fillId="0" borderId="5" xfId="0" applyNumberFormat="1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top" wrapText="1"/>
    </xf>
    <xf numFmtId="49" fontId="23" fillId="0" borderId="5" xfId="0" applyNumberFormat="1" applyFont="1" applyFill="1" applyBorder="1" applyAlignment="1">
      <alignment horizontal="left" vertical="center" wrapText="1"/>
    </xf>
    <xf numFmtId="164" fontId="44" fillId="0" borderId="5" xfId="0" applyNumberFormat="1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top" wrapText="1"/>
    </xf>
    <xf numFmtId="0" fontId="23" fillId="0" borderId="16" xfId="0" applyFont="1" applyFill="1" applyBorder="1" applyAlignment="1">
      <alignment vertical="top" wrapText="1"/>
    </xf>
    <xf numFmtId="164" fontId="23" fillId="0" borderId="13" xfId="0" applyNumberFormat="1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vertical="top" wrapText="1"/>
    </xf>
    <xf numFmtId="164" fontId="41" fillId="0" borderId="5" xfId="0" applyNumberFormat="1" applyFont="1" applyFill="1" applyBorder="1"/>
    <xf numFmtId="0" fontId="41" fillId="0" borderId="0" xfId="0" applyFont="1" applyFill="1" applyBorder="1" applyAlignment="1">
      <alignment vertical="top" wrapText="1"/>
    </xf>
    <xf numFmtId="0" fontId="41" fillId="0" borderId="1" xfId="0" applyFont="1" applyFill="1" applyBorder="1" applyAlignment="1">
      <alignment vertical="center" wrapText="1"/>
    </xf>
    <xf numFmtId="0" fontId="41" fillId="0" borderId="14" xfId="0" applyFont="1" applyFill="1" applyBorder="1" applyAlignment="1">
      <alignment vertical="center" wrapText="1"/>
    </xf>
    <xf numFmtId="0" fontId="41" fillId="0" borderId="14" xfId="0" applyNumberFormat="1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left" vertical="center" wrapText="1"/>
    </xf>
    <xf numFmtId="0" fontId="45" fillId="0" borderId="16" xfId="0" applyFont="1" applyFill="1" applyBorder="1" applyAlignment="1">
      <alignment horizontal="left" vertical="center" wrapText="1"/>
    </xf>
    <xf numFmtId="49" fontId="26" fillId="0" borderId="1" xfId="0" applyNumberFormat="1" applyFont="1" applyFill="1" applyBorder="1" applyAlignment="1">
      <alignment vertical="center"/>
    </xf>
    <xf numFmtId="0" fontId="41" fillId="0" borderId="6" xfId="0" applyFont="1" applyFill="1" applyBorder="1" applyAlignment="1">
      <alignment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vertical="top" wrapText="1"/>
    </xf>
    <xf numFmtId="0" fontId="24" fillId="0" borderId="14" xfId="0" applyFont="1" applyFill="1" applyBorder="1" applyAlignment="1">
      <alignment vertical="top" wrapText="1"/>
    </xf>
    <xf numFmtId="0" fontId="41" fillId="0" borderId="5" xfId="0" applyFont="1" applyFill="1" applyBorder="1" applyAlignment="1">
      <alignment vertical="top" wrapText="1"/>
    </xf>
    <xf numFmtId="0" fontId="41" fillId="0" borderId="17" xfId="0" applyFont="1" applyFill="1" applyBorder="1" applyAlignment="1">
      <alignment vertical="top" wrapText="1"/>
    </xf>
    <xf numFmtId="0" fontId="42" fillId="0" borderId="30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left" vertical="top" wrapText="1"/>
    </xf>
    <xf numFmtId="164" fontId="44" fillId="0" borderId="13" xfId="0" applyNumberFormat="1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vertical="top" wrapText="1"/>
    </xf>
    <xf numFmtId="164" fontId="41" fillId="0" borderId="13" xfId="0" applyNumberFormat="1" applyFont="1" applyFill="1" applyBorder="1" applyAlignment="1">
      <alignment horizontal="center" vertical="center"/>
    </xf>
    <xf numFmtId="164" fontId="65" fillId="0" borderId="5" xfId="0" applyNumberFormat="1" applyFont="1" applyFill="1" applyBorder="1" applyAlignment="1">
      <alignment horizontal="center" vertical="center"/>
    </xf>
    <xf numFmtId="164" fontId="65" fillId="0" borderId="11" xfId="0" applyNumberFormat="1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vertical="center" wrapText="1"/>
    </xf>
    <xf numFmtId="0" fontId="16" fillId="0" borderId="5" xfId="0" applyFont="1" applyFill="1" applyBorder="1" applyAlignment="1">
      <alignment wrapText="1"/>
    </xf>
    <xf numFmtId="49" fontId="19" fillId="0" borderId="5" xfId="1" applyNumberFormat="1" applyFont="1" applyFill="1" applyBorder="1" applyAlignment="1">
      <alignment horizontal="left" vertical="center" wrapText="1"/>
    </xf>
    <xf numFmtId="49" fontId="19" fillId="0" borderId="5" xfId="1" applyNumberFormat="1" applyFont="1" applyFill="1" applyBorder="1" applyAlignment="1">
      <alignment horizontal="center" vertical="center" wrapText="1"/>
    </xf>
    <xf numFmtId="0" fontId="66" fillId="0" borderId="0" xfId="0" applyFont="1" applyFill="1" applyAlignment="1">
      <alignment wrapText="1"/>
    </xf>
    <xf numFmtId="0" fontId="66" fillId="0" borderId="0" xfId="0" applyFont="1" applyFill="1" applyAlignment="1">
      <alignment vertical="center" wrapText="1"/>
    </xf>
    <xf numFmtId="164" fontId="35" fillId="0" borderId="5" xfId="1" applyNumberFormat="1" applyFont="1" applyFill="1" applyBorder="1" applyAlignment="1">
      <alignment horizontal="center" vertical="top" wrapText="1"/>
    </xf>
    <xf numFmtId="164" fontId="35" fillId="0" borderId="5" xfId="1" applyNumberFormat="1" applyFont="1" applyFill="1" applyBorder="1" applyAlignment="1">
      <alignment horizontal="center" vertical="top"/>
    </xf>
    <xf numFmtId="165" fontId="19" fillId="0" borderId="5" xfId="0" applyNumberFormat="1" applyFont="1" applyFill="1" applyBorder="1" applyAlignment="1">
      <alignment horizontal="center" vertical="top"/>
    </xf>
    <xf numFmtId="165" fontId="20" fillId="0" borderId="5" xfId="0" applyNumberFormat="1" applyFont="1" applyFill="1" applyBorder="1" applyAlignment="1">
      <alignment horizontal="center" vertical="top"/>
    </xf>
    <xf numFmtId="49" fontId="44" fillId="0" borderId="5" xfId="0" applyNumberFormat="1" applyFont="1" applyFill="1" applyBorder="1" applyAlignment="1">
      <alignment horizontal="center" vertical="top" wrapText="1"/>
    </xf>
    <xf numFmtId="49" fontId="41" fillId="0" borderId="5" xfId="1" applyNumberFormat="1" applyFont="1" applyFill="1" applyBorder="1" applyAlignment="1">
      <alignment horizontal="center" vertical="top" wrapText="1"/>
    </xf>
    <xf numFmtId="49" fontId="41" fillId="0" borderId="5" xfId="0" applyNumberFormat="1" applyFont="1" applyFill="1" applyBorder="1" applyAlignment="1">
      <alignment horizontal="center" vertical="top" wrapText="1"/>
    </xf>
    <xf numFmtId="49" fontId="26" fillId="0" borderId="5" xfId="0" applyNumberFormat="1" applyFont="1" applyFill="1" applyBorder="1" applyAlignment="1">
      <alignment horizontal="center" vertical="top"/>
    </xf>
    <xf numFmtId="165" fontId="44" fillId="0" borderId="5" xfId="0" applyNumberFormat="1" applyFont="1" applyFill="1" applyBorder="1" applyAlignment="1">
      <alignment horizontal="center" vertical="top"/>
    </xf>
    <xf numFmtId="0" fontId="20" fillId="0" borderId="5" xfId="0" applyNumberFormat="1" applyFont="1" applyFill="1" applyBorder="1" applyAlignment="1">
      <alignment horizontal="center" vertical="top" wrapText="1"/>
    </xf>
    <xf numFmtId="164" fontId="17" fillId="0" borderId="0" xfId="0" applyNumberFormat="1" applyFont="1" applyFill="1" applyBorder="1" applyAlignment="1">
      <alignment horizontal="right" vertical="top"/>
    </xf>
    <xf numFmtId="164" fontId="17" fillId="0" borderId="0" xfId="0" applyNumberFormat="1" applyFont="1" applyFill="1" applyBorder="1" applyAlignment="1">
      <alignment horizontal="center" vertical="top"/>
    </xf>
    <xf numFmtId="164" fontId="18" fillId="0" borderId="0" xfId="0" applyNumberFormat="1" applyFont="1" applyFill="1" applyBorder="1" applyAlignment="1">
      <alignment horizontal="center" vertical="top" wrapText="1"/>
    </xf>
    <xf numFmtId="49" fontId="19" fillId="0" borderId="5" xfId="0" applyNumberFormat="1" applyFont="1" applyFill="1" applyBorder="1" applyAlignment="1">
      <alignment horizontal="center" vertical="top" wrapText="1"/>
    </xf>
    <xf numFmtId="49" fontId="19" fillId="0" borderId="5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top" wrapText="1"/>
    </xf>
    <xf numFmtId="164" fontId="16" fillId="0" borderId="0" xfId="0" applyNumberFormat="1" applyFont="1" applyFill="1" applyBorder="1" applyAlignment="1">
      <alignment horizontal="center" vertical="center"/>
    </xf>
    <xf numFmtId="49" fontId="59" fillId="0" borderId="0" xfId="0" applyNumberFormat="1" applyFont="1" applyFill="1" applyBorder="1" applyAlignment="1">
      <alignment horizontal="left" vertical="center" wrapText="1"/>
    </xf>
    <xf numFmtId="164" fontId="16" fillId="0" borderId="0" xfId="0" applyNumberFormat="1" applyFont="1" applyFill="1" applyAlignment="1">
      <alignment vertical="top"/>
    </xf>
    <xf numFmtId="164" fontId="24" fillId="0" borderId="0" xfId="0" applyNumberFormat="1" applyFont="1" applyFill="1" applyAlignment="1">
      <alignment vertical="top"/>
    </xf>
    <xf numFmtId="49" fontId="20" fillId="0" borderId="5" xfId="0" applyNumberFormat="1" applyFont="1" applyFill="1" applyBorder="1" applyAlignment="1">
      <alignment vertical="top"/>
    </xf>
    <xf numFmtId="164" fontId="19" fillId="0" borderId="5" xfId="1" applyNumberFormat="1" applyFont="1" applyFill="1" applyBorder="1" applyAlignment="1">
      <alignment vertical="center" wrapText="1"/>
    </xf>
    <xf numFmtId="164" fontId="35" fillId="0" borderId="5" xfId="1" applyNumberFormat="1" applyFont="1" applyFill="1" applyBorder="1" applyAlignment="1">
      <alignment vertical="center" wrapText="1"/>
    </xf>
    <xf numFmtId="164" fontId="20" fillId="0" borderId="5" xfId="1" applyNumberFormat="1" applyFont="1" applyFill="1" applyBorder="1" applyAlignment="1">
      <alignment vertical="center" wrapText="1"/>
    </xf>
    <xf numFmtId="164" fontId="35" fillId="0" borderId="5" xfId="0" applyNumberFormat="1" applyFont="1" applyFill="1" applyBorder="1" applyAlignment="1">
      <alignment vertical="top" wrapText="1"/>
    </xf>
    <xf numFmtId="164" fontId="20" fillId="0" borderId="5" xfId="0" applyNumberFormat="1" applyFont="1" applyFill="1" applyBorder="1" applyAlignment="1">
      <alignment vertical="top" wrapText="1"/>
    </xf>
    <xf numFmtId="164" fontId="30" fillId="0" borderId="5" xfId="0" applyNumberFormat="1" applyFont="1" applyFill="1" applyBorder="1" applyAlignment="1">
      <alignment wrapText="1"/>
    </xf>
    <xf numFmtId="164" fontId="24" fillId="0" borderId="5" xfId="0" applyNumberFormat="1" applyFont="1" applyFill="1" applyBorder="1" applyAlignment="1">
      <alignment wrapText="1"/>
    </xf>
    <xf numFmtId="164" fontId="16" fillId="0" borderId="5" xfId="0" applyNumberFormat="1" applyFont="1" applyFill="1" applyBorder="1" applyAlignment="1">
      <alignment vertical="justify" wrapText="1"/>
    </xf>
    <xf numFmtId="0" fontId="54" fillId="0" borderId="5" xfId="0" applyFont="1" applyFill="1" applyBorder="1" applyAlignment="1">
      <alignment vertical="center" wrapText="1"/>
    </xf>
    <xf numFmtId="0" fontId="61" fillId="0" borderId="5" xfId="0" applyFont="1" applyFill="1" applyBorder="1" applyAlignment="1">
      <alignment vertical="center" wrapText="1"/>
    </xf>
    <xf numFmtId="0" fontId="16" fillId="0" borderId="5" xfId="0" applyNumberFormat="1" applyFont="1" applyFill="1" applyBorder="1" applyAlignment="1">
      <alignment wrapText="1"/>
    </xf>
    <xf numFmtId="0" fontId="20" fillId="0" borderId="5" xfId="0" applyFont="1" applyFill="1" applyBorder="1" applyAlignment="1">
      <alignment vertical="center" wrapText="1"/>
    </xf>
    <xf numFmtId="164" fontId="56" fillId="0" borderId="5" xfId="0" applyNumberFormat="1" applyFont="1" applyFill="1" applyBorder="1" applyAlignment="1">
      <alignment vertical="top" wrapText="1"/>
    </xf>
    <xf numFmtId="164" fontId="20" fillId="0" borderId="5" xfId="0" applyNumberFormat="1" applyFont="1" applyFill="1" applyBorder="1" applyAlignment="1">
      <alignment vertical="center" wrapText="1"/>
    </xf>
    <xf numFmtId="167" fontId="20" fillId="0" borderId="5" xfId="0" applyNumberFormat="1" applyFont="1" applyFill="1" applyBorder="1" applyAlignment="1">
      <alignment vertical="top" wrapText="1"/>
    </xf>
    <xf numFmtId="49" fontId="20" fillId="0" borderId="5" xfId="0" applyNumberFormat="1" applyFont="1" applyFill="1" applyBorder="1" applyAlignment="1">
      <alignment vertical="top" wrapText="1"/>
    </xf>
    <xf numFmtId="164" fontId="16" fillId="0" borderId="11" xfId="0" applyNumberFormat="1" applyFont="1" applyFill="1" applyBorder="1" applyAlignment="1">
      <alignment wrapText="1"/>
    </xf>
    <xf numFmtId="0" fontId="48" fillId="0" borderId="0" xfId="0" applyFont="1" applyFill="1" applyAlignment="1">
      <alignment wrapText="1"/>
    </xf>
    <xf numFmtId="0" fontId="48" fillId="0" borderId="5" xfId="0" applyFont="1" applyFill="1" applyBorder="1" applyAlignment="1">
      <alignment wrapText="1"/>
    </xf>
    <xf numFmtId="164" fontId="19" fillId="0" borderId="5" xfId="0" applyNumberFormat="1" applyFont="1" applyFill="1" applyBorder="1" applyAlignment="1">
      <alignment vertical="center" wrapText="1"/>
    </xf>
    <xf numFmtId="164" fontId="24" fillId="0" borderId="5" xfId="0" applyNumberFormat="1" applyFont="1" applyFill="1" applyBorder="1" applyAlignment="1">
      <alignment vertical="center" wrapText="1"/>
    </xf>
    <xf numFmtId="49" fontId="49" fillId="0" borderId="5" xfId="0" applyNumberFormat="1" applyFont="1" applyFill="1" applyBorder="1" applyAlignment="1">
      <alignment vertical="top" wrapText="1"/>
    </xf>
    <xf numFmtId="0" fontId="19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wrapText="1"/>
    </xf>
    <xf numFmtId="164" fontId="16" fillId="0" borderId="13" xfId="0" applyNumberFormat="1" applyFont="1" applyFill="1" applyBorder="1" applyAlignment="1">
      <alignment vertical="top"/>
    </xf>
    <xf numFmtId="49" fontId="26" fillId="0" borderId="5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164" fontId="19" fillId="0" borderId="5" xfId="0" applyNumberFormat="1" applyFont="1" applyFill="1" applyBorder="1" applyAlignment="1">
      <alignment horizontal="center" vertical="top" wrapText="1"/>
    </xf>
    <xf numFmtId="164" fontId="17" fillId="0" borderId="0" xfId="0" applyNumberFormat="1" applyFont="1" applyFill="1" applyBorder="1" applyAlignment="1">
      <alignment horizontal="center" vertical="top"/>
    </xf>
    <xf numFmtId="164" fontId="19" fillId="0" borderId="5" xfId="0" applyNumberFormat="1" applyFont="1" applyFill="1" applyBorder="1" applyAlignment="1">
      <alignment vertical="top" wrapText="1"/>
    </xf>
    <xf numFmtId="49" fontId="19" fillId="0" borderId="5" xfId="0" applyNumberFormat="1" applyFont="1" applyFill="1" applyBorder="1" applyAlignment="1">
      <alignment horizontal="center" vertical="top" wrapText="1"/>
    </xf>
    <xf numFmtId="49" fontId="19" fillId="0" borderId="5" xfId="0" applyNumberFormat="1" applyFont="1" applyFill="1" applyBorder="1" applyAlignment="1">
      <alignment horizontal="center" vertical="center" wrapText="1"/>
    </xf>
    <xf numFmtId="164" fontId="19" fillId="0" borderId="5" xfId="0" applyNumberFormat="1" applyFont="1" applyFill="1" applyBorder="1" applyAlignment="1">
      <alignment horizontal="center" vertical="center" wrapText="1"/>
    </xf>
    <xf numFmtId="49" fontId="67" fillId="0" borderId="5" xfId="0" applyNumberFormat="1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left" vertical="center" wrapText="1"/>
    </xf>
    <xf numFmtId="49" fontId="59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166" fontId="35" fillId="0" borderId="5" xfId="0" applyNumberFormat="1" applyFont="1" applyFill="1" applyBorder="1" applyAlignment="1">
      <alignment horizontal="left" vertical="top" wrapText="1"/>
    </xf>
    <xf numFmtId="166" fontId="20" fillId="0" borderId="5" xfId="0" applyNumberFormat="1" applyFont="1" applyFill="1" applyBorder="1" applyAlignment="1">
      <alignment horizontal="center" vertical="top" wrapText="1"/>
    </xf>
    <xf numFmtId="166" fontId="19" fillId="0" borderId="5" xfId="0" applyNumberFormat="1" applyFont="1" applyFill="1" applyBorder="1" applyAlignment="1">
      <alignment vertical="top" wrapText="1"/>
    </xf>
    <xf numFmtId="0" fontId="49" fillId="0" borderId="5" xfId="0" applyFont="1" applyFill="1" applyBorder="1" applyAlignment="1">
      <alignment horizontal="center" vertical="center" wrapText="1"/>
    </xf>
    <xf numFmtId="49" fontId="58" fillId="0" borderId="5" xfId="0" applyNumberFormat="1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left" wrapText="1"/>
    </xf>
    <xf numFmtId="0" fontId="24" fillId="0" borderId="5" xfId="0" applyFont="1" applyFill="1" applyBorder="1" applyAlignment="1">
      <alignment horizontal="left" wrapText="1"/>
    </xf>
    <xf numFmtId="49" fontId="24" fillId="0" borderId="5" xfId="0" applyNumberFormat="1" applyFont="1" applyFill="1" applyBorder="1" applyAlignment="1">
      <alignment horizontal="center" vertical="center" wrapText="1"/>
    </xf>
    <xf numFmtId="164" fontId="30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left" wrapText="1"/>
    </xf>
    <xf numFmtId="164" fontId="16" fillId="0" borderId="5" xfId="0" applyNumberFormat="1" applyFont="1" applyFill="1" applyBorder="1" applyAlignment="1">
      <alignment horizontal="center" wrapText="1"/>
    </xf>
    <xf numFmtId="164" fontId="16" fillId="0" borderId="5" xfId="0" applyNumberFormat="1" applyFont="1" applyFill="1" applyBorder="1" applyAlignment="1">
      <alignment horizontal="left" vertical="center" wrapText="1"/>
    </xf>
    <xf numFmtId="164" fontId="16" fillId="0" borderId="5" xfId="0" applyNumberFormat="1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vertical="justify" wrapText="1"/>
    </xf>
    <xf numFmtId="167" fontId="20" fillId="0" borderId="5" xfId="0" applyNumberFormat="1" applyFont="1" applyFill="1" applyBorder="1" applyAlignment="1">
      <alignment horizontal="left" vertical="top" wrapText="1"/>
    </xf>
    <xf numFmtId="167" fontId="20" fillId="0" borderId="5" xfId="0" applyNumberFormat="1" applyFont="1" applyFill="1" applyBorder="1" applyAlignment="1">
      <alignment horizontal="left" vertical="center" wrapText="1"/>
    </xf>
    <xf numFmtId="49" fontId="24" fillId="0" borderId="5" xfId="0" applyNumberFormat="1" applyFont="1" applyFill="1" applyBorder="1" applyAlignment="1">
      <alignment horizontal="left" vertical="top" wrapText="1"/>
    </xf>
    <xf numFmtId="167" fontId="16" fillId="0" borderId="5" xfId="0" applyNumberFormat="1" applyFont="1" applyFill="1" applyBorder="1" applyAlignment="1">
      <alignment horizontal="center" vertical="top" wrapText="1"/>
    </xf>
    <xf numFmtId="167" fontId="16" fillId="0" borderId="5" xfId="0" applyNumberFormat="1" applyFont="1" applyFill="1" applyBorder="1" applyAlignment="1">
      <alignment horizontal="left" vertical="top" wrapText="1"/>
    </xf>
    <xf numFmtId="164" fontId="16" fillId="0" borderId="5" xfId="0" applyNumberFormat="1" applyFont="1" applyFill="1" applyBorder="1" applyAlignment="1">
      <alignment horizontal="left" wrapText="1"/>
    </xf>
    <xf numFmtId="164" fontId="16" fillId="0" borderId="11" xfId="0" applyNumberFormat="1" applyFont="1" applyFill="1" applyBorder="1" applyAlignment="1">
      <alignment horizontal="left" wrapText="1"/>
    </xf>
    <xf numFmtId="49" fontId="68" fillId="0" borderId="5" xfId="0" applyNumberFormat="1" applyFont="1" applyFill="1" applyBorder="1" applyAlignment="1">
      <alignment horizontal="center" vertical="center" wrapText="1"/>
    </xf>
    <xf numFmtId="49" fontId="59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64" fontId="16" fillId="0" borderId="1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left" vertical="center" wrapText="1"/>
    </xf>
    <xf numFmtId="164" fontId="16" fillId="0" borderId="5" xfId="0" applyNumberFormat="1" applyFont="1" applyFill="1" applyBorder="1" applyAlignment="1">
      <alignment horizontal="left" vertical="top" wrapText="1"/>
    </xf>
    <xf numFmtId="49" fontId="16" fillId="0" borderId="5" xfId="1" applyNumberFormat="1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horizontal="left" vertical="center" wrapText="1"/>
    </xf>
    <xf numFmtId="164" fontId="49" fillId="0" borderId="5" xfId="0" applyNumberFormat="1" applyFont="1" applyFill="1" applyBorder="1" applyAlignment="1">
      <alignment horizontal="left" wrapText="1"/>
    </xf>
    <xf numFmtId="0" fontId="20" fillId="0" borderId="5" xfId="0" applyFont="1" applyFill="1" applyBorder="1" applyAlignment="1">
      <alignment horizontal="left" vertical="center" wrapText="1"/>
    </xf>
    <xf numFmtId="0" fontId="69" fillId="0" borderId="5" xfId="0" applyFont="1" applyFill="1" applyBorder="1" applyAlignment="1">
      <alignment horizontal="center" vertical="center"/>
    </xf>
    <xf numFmtId="166" fontId="16" fillId="0" borderId="5" xfId="0" applyNumberFormat="1" applyFont="1" applyFill="1" applyBorder="1" applyAlignment="1">
      <alignment horizontal="left" vertical="top" wrapText="1"/>
    </xf>
    <xf numFmtId="164" fontId="35" fillId="0" borderId="5" xfId="0" applyNumberFormat="1" applyFont="1" applyFill="1" applyBorder="1" applyAlignment="1">
      <alignment horizontal="left" vertical="top" wrapText="1"/>
    </xf>
    <xf numFmtId="164" fontId="20" fillId="0" borderId="5" xfId="0" applyNumberFormat="1" applyFont="1" applyFill="1" applyBorder="1" applyAlignment="1">
      <alignment horizontal="left" vertical="center" wrapText="1"/>
    </xf>
    <xf numFmtId="164" fontId="17" fillId="0" borderId="0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right" vertical="top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vertical="top"/>
    </xf>
    <xf numFmtId="49" fontId="17" fillId="0" borderId="0" xfId="0" applyNumberFormat="1" applyFont="1" applyFill="1" applyBorder="1" applyAlignment="1">
      <alignment horizontal="right" vertical="top"/>
    </xf>
    <xf numFmtId="164" fontId="17" fillId="0" borderId="0" xfId="0" applyNumberFormat="1" applyFont="1" applyFill="1" applyAlignment="1">
      <alignment horizontal="right"/>
    </xf>
    <xf numFmtId="164" fontId="17" fillId="0" borderId="0" xfId="0" applyNumberFormat="1" applyFont="1" applyFill="1" applyBorder="1" applyAlignment="1">
      <alignment horizontal="right" vertical="top" wrapText="1"/>
    </xf>
    <xf numFmtId="164" fontId="17" fillId="0" borderId="0" xfId="0" applyNumberFormat="1" applyFont="1" applyFill="1" applyAlignment="1">
      <alignment horizontal="right" vertical="top"/>
    </xf>
    <xf numFmtId="0" fontId="52" fillId="0" borderId="0" xfId="0" applyFont="1" applyFill="1" applyAlignment="1">
      <alignment horizontal="right" vertical="top"/>
    </xf>
    <xf numFmtId="0" fontId="41" fillId="0" borderId="0" xfId="0" applyFont="1" applyFill="1" applyAlignment="1">
      <alignment horizontal="right"/>
    </xf>
    <xf numFmtId="0" fontId="41" fillId="0" borderId="25" xfId="0" applyFont="1" applyFill="1" applyBorder="1" applyAlignment="1">
      <alignment horizontal="center" vertical="center" wrapText="1"/>
    </xf>
    <xf numFmtId="0" fontId="41" fillId="0" borderId="26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/>
    </xf>
    <xf numFmtId="0" fontId="41" fillId="0" borderId="27" xfId="0" applyFont="1" applyFill="1" applyBorder="1" applyAlignment="1">
      <alignment horizontal="center" vertical="center" wrapText="1"/>
    </xf>
    <xf numFmtId="0" fontId="41" fillId="0" borderId="28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right"/>
    </xf>
    <xf numFmtId="0" fontId="35" fillId="0" borderId="0" xfId="0" applyFont="1" applyFill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/>
    </xf>
    <xf numFmtId="164" fontId="14" fillId="2" borderId="5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right"/>
    </xf>
    <xf numFmtId="164" fontId="0" fillId="2" borderId="0" xfId="0" applyNumberFormat="1" applyFont="1" applyFill="1" applyAlignment="1">
      <alignment horizontal="right"/>
    </xf>
    <xf numFmtId="164" fontId="0" fillId="2" borderId="0" xfId="0" applyNumberFormat="1" applyFill="1" applyBorder="1" applyAlignment="1">
      <alignment horizontal="right"/>
    </xf>
    <xf numFmtId="164" fontId="35" fillId="2" borderId="0" xfId="0" applyNumberFormat="1" applyFont="1" applyFill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top" wrapText="1"/>
    </xf>
    <xf numFmtId="164" fontId="38" fillId="2" borderId="5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wrapText="1"/>
    </xf>
    <xf numFmtId="0" fontId="30" fillId="0" borderId="5" xfId="0" applyFont="1" applyFill="1" applyBorder="1" applyAlignment="1">
      <alignment horizontal="left"/>
    </xf>
    <xf numFmtId="0" fontId="42" fillId="0" borderId="7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left" vertical="center" wrapText="1" shrinkToFit="1"/>
    </xf>
    <xf numFmtId="49" fontId="26" fillId="0" borderId="5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165" fontId="26" fillId="0" borderId="7" xfId="0" applyNumberFormat="1" applyFont="1" applyFill="1" applyBorder="1" applyAlignment="1">
      <alignment horizontal="center" vertical="center"/>
    </xf>
    <xf numFmtId="165" fontId="26" fillId="0" borderId="13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164" fontId="19" fillId="0" borderId="5" xfId="0" applyNumberFormat="1" applyFont="1" applyFill="1" applyBorder="1" applyAlignment="1">
      <alignment horizontal="center" vertical="top" wrapText="1"/>
    </xf>
    <xf numFmtId="164" fontId="17" fillId="0" borderId="0" xfId="0" applyNumberFormat="1" applyFont="1" applyFill="1" applyBorder="1" applyAlignment="1">
      <alignment horizontal="center" vertical="top"/>
    </xf>
    <xf numFmtId="164" fontId="18" fillId="0" borderId="0" xfId="0" applyNumberFormat="1" applyFont="1" applyFill="1" applyBorder="1" applyAlignment="1">
      <alignment horizontal="center" vertical="top" wrapText="1"/>
    </xf>
    <xf numFmtId="49" fontId="17" fillId="0" borderId="0" xfId="0" applyNumberFormat="1" applyFont="1" applyFill="1" applyBorder="1" applyAlignment="1">
      <alignment horizontal="center" vertical="top"/>
    </xf>
    <xf numFmtId="164" fontId="19" fillId="0" borderId="5" xfId="0" applyNumberFormat="1" applyFont="1" applyFill="1" applyBorder="1" applyAlignment="1">
      <alignment vertical="top" wrapText="1"/>
    </xf>
    <xf numFmtId="49" fontId="19" fillId="0" borderId="5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166" fontId="19" fillId="0" borderId="5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top"/>
    </xf>
    <xf numFmtId="164" fontId="19" fillId="0" borderId="5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right" vertical="top"/>
    </xf>
    <xf numFmtId="0" fontId="52" fillId="0" borderId="0" xfId="0" applyFont="1" applyFill="1" applyAlignment="1">
      <alignment horizontal="right"/>
    </xf>
    <xf numFmtId="164" fontId="16" fillId="0" borderId="0" xfId="0" applyNumberFormat="1" applyFont="1" applyFill="1" applyBorder="1" applyAlignment="1"/>
    <xf numFmtId="0" fontId="0" fillId="0" borderId="0" xfId="0" applyAlignment="1"/>
    <xf numFmtId="164" fontId="16" fillId="0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1"/>
    <cellStyle name="Обычный 3 2" xfId="2"/>
    <cellStyle name="Обычный 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5;&#1056;&#1054;&#1045;&#1050;&#1058;%20&#1055;&#1056;&#1048;&#1051;&#1054;&#1046;&#1045;&#1053;&#1048;&#1071;%20&#1050;%20&#1056;&#1045;&#1064;&#1045;&#1053;&#1048;&#107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&#1055;&#1056;&#1054;&#1045;&#1050;&#1058;%20&#1055;&#1056;&#1048;&#1051;&#1054;&#1046;&#1045;&#1053;&#1048;&#1071;%20&#1050;%20&#1056;&#1045;&#1064;&#1045;&#1053;&#1048;&#107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3"/>
      <sheetName val="приложение 4"/>
      <sheetName val="приложение 5"/>
      <sheetName val="отмена приложен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G18">
            <v>7</v>
          </cell>
        </row>
        <row r="75">
          <cell r="G75">
            <v>30</v>
          </cell>
          <cell r="H75">
            <v>30</v>
          </cell>
          <cell r="I75">
            <v>30</v>
          </cell>
        </row>
        <row r="79">
          <cell r="G79">
            <v>30</v>
          </cell>
          <cell r="H79">
            <v>30</v>
          </cell>
          <cell r="I79">
            <v>30</v>
          </cell>
        </row>
        <row r="216">
          <cell r="A216" t="str">
            <v>Иные закупки товаров, работ и услуг для обеспечения государственных (муниципальных) нужд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3"/>
      <sheetName val="приложение 4"/>
      <sheetName val="приложение 5"/>
      <sheetName val="отмена приложен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G18">
            <v>7</v>
          </cell>
        </row>
        <row r="236">
          <cell r="E236" t="str">
            <v>27 8 01 00000</v>
          </cell>
        </row>
        <row r="237">
          <cell r="E237" t="str">
            <v>27 8 01 S4750</v>
          </cell>
        </row>
        <row r="238">
          <cell r="E238" t="str">
            <v>27 8 01 S4750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1"/>
  <sheetViews>
    <sheetView zoomScale="91" zoomScaleNormal="91" workbookViewId="0">
      <selection activeCell="A6" sqref="A6:F6"/>
    </sheetView>
  </sheetViews>
  <sheetFormatPr defaultRowHeight="15"/>
  <cols>
    <col min="1" max="1" width="34.85546875" style="89" bestFit="1" customWidth="1"/>
    <col min="2" max="2" width="69.7109375" style="89" customWidth="1"/>
    <col min="3" max="3" width="16.28515625" style="89" customWidth="1"/>
    <col min="4" max="5" width="16.28515625" style="6" customWidth="1"/>
    <col min="6" max="6" width="13.42578125" style="6" customWidth="1"/>
    <col min="7" max="7" width="10" bestFit="1" customWidth="1"/>
  </cols>
  <sheetData>
    <row r="1" spans="1:6" ht="15.75">
      <c r="A1" s="11"/>
      <c r="B1" s="477" t="s">
        <v>486</v>
      </c>
      <c r="C1" s="477"/>
      <c r="D1" s="477"/>
      <c r="E1" s="477"/>
      <c r="F1" s="477"/>
    </row>
    <row r="2" spans="1:6" ht="15.75" customHeight="1">
      <c r="A2" s="11"/>
      <c r="B2" s="488"/>
      <c r="C2" s="488"/>
      <c r="D2" s="489"/>
      <c r="E2" s="489"/>
      <c r="F2" s="489"/>
    </row>
    <row r="3" spans="1:6" ht="15.75">
      <c r="A3" s="11"/>
      <c r="B3" s="488"/>
      <c r="C3" s="488"/>
      <c r="D3" s="489" t="s">
        <v>757</v>
      </c>
      <c r="E3" s="489"/>
      <c r="F3" s="489"/>
    </row>
    <row r="4" spans="1:6" ht="15.75">
      <c r="A4" s="11"/>
      <c r="B4" s="477" t="s">
        <v>503</v>
      </c>
      <c r="C4" s="477"/>
      <c r="D4" s="477"/>
      <c r="E4" s="477"/>
      <c r="F4" s="477"/>
    </row>
    <row r="5" spans="1:6" ht="15.75">
      <c r="A5" s="11"/>
      <c r="B5" s="219"/>
      <c r="C5" s="477" t="s">
        <v>488</v>
      </c>
      <c r="D5" s="478"/>
      <c r="E5" s="478"/>
      <c r="F5" s="478"/>
    </row>
    <row r="6" spans="1:6">
      <c r="A6" s="477" t="s">
        <v>758</v>
      </c>
      <c r="B6" s="487"/>
      <c r="C6" s="487"/>
      <c r="D6" s="487"/>
      <c r="E6" s="487"/>
      <c r="F6" s="487"/>
    </row>
    <row r="8" spans="1:6">
      <c r="B8" s="486"/>
      <c r="C8" s="486"/>
    </row>
    <row r="10" spans="1:6" s="1" customFormat="1" ht="20.25" customHeight="1">
      <c r="A10" s="484" t="s">
        <v>627</v>
      </c>
      <c r="B10" s="484"/>
      <c r="C10" s="484"/>
      <c r="D10" s="484"/>
      <c r="E10" s="484"/>
      <c r="F10" s="10"/>
    </row>
    <row r="11" spans="1:6" s="1" customFormat="1" ht="20.25" customHeight="1">
      <c r="A11" s="484"/>
      <c r="B11" s="484"/>
      <c r="C11" s="484"/>
      <c r="D11" s="484"/>
      <c r="E11" s="484"/>
      <c r="F11" s="10"/>
    </row>
    <row r="12" spans="1:6" s="1" customFormat="1" ht="20.25" customHeight="1">
      <c r="A12" s="484"/>
      <c r="B12" s="484"/>
      <c r="C12" s="484"/>
      <c r="D12" s="484"/>
      <c r="E12" s="484"/>
      <c r="F12" s="10"/>
    </row>
    <row r="13" spans="1:6" ht="60" customHeight="1" thickBot="1">
      <c r="A13" s="485"/>
      <c r="B13" s="485"/>
      <c r="C13" s="485"/>
      <c r="D13" s="485"/>
      <c r="E13" s="485"/>
    </row>
    <row r="14" spans="1:6" s="2" customFormat="1" ht="18.75" customHeight="1">
      <c r="A14" s="482" t="s">
        <v>430</v>
      </c>
      <c r="B14" s="482" t="s">
        <v>150</v>
      </c>
      <c r="C14" s="479" t="s">
        <v>424</v>
      </c>
      <c r="D14" s="480"/>
      <c r="E14" s="481"/>
      <c r="F14" s="222"/>
    </row>
    <row r="15" spans="1:6" s="2" customFormat="1" ht="15.75" customHeight="1" thickBot="1">
      <c r="A15" s="483"/>
      <c r="B15" s="483"/>
      <c r="C15" s="223" t="s">
        <v>52</v>
      </c>
      <c r="D15" s="223" t="s">
        <v>489</v>
      </c>
      <c r="E15" s="224" t="s">
        <v>628</v>
      </c>
      <c r="F15" s="222"/>
    </row>
    <row r="16" spans="1:6" s="2" customFormat="1" ht="63" customHeight="1">
      <c r="A16" s="305" t="s">
        <v>611</v>
      </c>
      <c r="B16" s="306" t="s">
        <v>612</v>
      </c>
      <c r="C16" s="307">
        <f>C17+C18</f>
        <v>0</v>
      </c>
      <c r="D16" s="307">
        <f>D17+D18</f>
        <v>0</v>
      </c>
      <c r="E16" s="307">
        <f>E17+E18</f>
        <v>0</v>
      </c>
      <c r="F16" s="222"/>
    </row>
    <row r="17" spans="1:6" s="2" customFormat="1" ht="35.25" customHeight="1">
      <c r="A17" s="308" t="s">
        <v>616</v>
      </c>
      <c r="B17" s="309" t="s">
        <v>613</v>
      </c>
      <c r="C17" s="310">
        <v>-39759.1</v>
      </c>
      <c r="D17" s="310">
        <v>-32201.1</v>
      </c>
      <c r="E17" s="310">
        <v>-28161.599999999999</v>
      </c>
      <c r="F17" s="222"/>
    </row>
    <row r="18" spans="1:6" s="3" customFormat="1" ht="35.25" customHeight="1">
      <c r="A18" s="308" t="s">
        <v>617</v>
      </c>
      <c r="B18" s="311" t="s">
        <v>614</v>
      </c>
      <c r="C18" s="310">
        <v>39759.1</v>
      </c>
      <c r="D18" s="310">
        <v>32201.1</v>
      </c>
      <c r="E18" s="310">
        <v>28161.599999999999</v>
      </c>
      <c r="F18" s="225"/>
    </row>
    <row r="19" spans="1:6" s="3" customFormat="1" ht="18.75" customHeight="1" thickBot="1">
      <c r="A19" s="312"/>
      <c r="B19" s="313" t="s">
        <v>615</v>
      </c>
      <c r="C19" s="314">
        <f>C16</f>
        <v>0</v>
      </c>
      <c r="D19" s="314">
        <f>D16</f>
        <v>0</v>
      </c>
      <c r="E19" s="314">
        <f>E16</f>
        <v>0</v>
      </c>
      <c r="F19" s="225"/>
    </row>
    <row r="20" spans="1:6" s="1" customFormat="1" ht="12.75">
      <c r="A20" s="226"/>
      <c r="B20" s="226"/>
      <c r="C20" s="8"/>
      <c r="D20" s="8"/>
      <c r="E20" s="8"/>
      <c r="F20" s="10"/>
    </row>
    <row r="21" spans="1:6">
      <c r="A21" s="6"/>
      <c r="B21" s="6"/>
      <c r="C21" s="7"/>
      <c r="D21" s="7"/>
      <c r="E21" s="7"/>
    </row>
    <row r="22" spans="1:6" s="1" customFormat="1" ht="12.75">
      <c r="A22" s="10"/>
      <c r="B22" s="10"/>
      <c r="C22" s="8"/>
      <c r="D22" s="8"/>
      <c r="E22" s="8"/>
      <c r="F22" s="10"/>
    </row>
    <row r="23" spans="1:6">
      <c r="A23" s="6"/>
      <c r="B23" s="6"/>
      <c r="C23" s="7"/>
      <c r="D23" s="7"/>
      <c r="E23" s="7"/>
    </row>
    <row r="24" spans="1:6">
      <c r="A24" s="6"/>
      <c r="B24" s="6"/>
      <c r="C24" s="7"/>
      <c r="D24" s="7"/>
      <c r="E24" s="7"/>
    </row>
    <row r="25" spans="1:6" s="1" customFormat="1" ht="12.75">
      <c r="A25" s="10"/>
      <c r="B25" s="10"/>
      <c r="C25" s="8"/>
      <c r="D25" s="8"/>
      <c r="E25" s="8"/>
      <c r="F25" s="10"/>
    </row>
    <row r="26" spans="1:6" s="1" customFormat="1" ht="12.75">
      <c r="A26" s="10"/>
      <c r="B26" s="10"/>
      <c r="C26" s="8"/>
      <c r="D26" s="8"/>
      <c r="E26" s="8"/>
      <c r="F26" s="10"/>
    </row>
    <row r="27" spans="1:6" s="1" customFormat="1" ht="16.5">
      <c r="A27" s="227"/>
      <c r="B27" s="228"/>
      <c r="C27" s="229"/>
      <c r="D27" s="230"/>
      <c r="E27" s="230"/>
      <c r="F27" s="230"/>
    </row>
    <row r="28" spans="1:6" s="1" customFormat="1" ht="16.5">
      <c r="A28" s="230"/>
      <c r="B28" s="228"/>
      <c r="C28" s="229"/>
      <c r="D28" s="230"/>
      <c r="E28" s="230"/>
      <c r="F28" s="10"/>
    </row>
    <row r="29" spans="1:6" s="1" customFormat="1">
      <c r="A29" s="10"/>
      <c r="B29" s="10"/>
      <c r="C29" s="8"/>
      <c r="D29" s="8"/>
      <c r="E29" s="230"/>
      <c r="F29" s="10"/>
    </row>
    <row r="30" spans="1:6" s="1" customFormat="1" ht="15.75">
      <c r="A30" s="10"/>
      <c r="B30" s="231"/>
      <c r="C30" s="8"/>
      <c r="D30" s="8"/>
      <c r="E30" s="230"/>
      <c r="F30" s="10"/>
    </row>
    <row r="31" spans="1:6" s="1" customFormat="1" ht="15.75">
      <c r="A31" s="10"/>
      <c r="B31" s="10"/>
      <c r="C31" s="232"/>
      <c r="D31" s="8"/>
      <c r="E31" s="230"/>
      <c r="F31" s="8"/>
    </row>
    <row r="32" spans="1:6" s="1" customFormat="1">
      <c r="A32" s="10"/>
      <c r="B32" s="10"/>
      <c r="C32" s="8"/>
      <c r="D32" s="8"/>
      <c r="E32" s="230"/>
      <c r="F32" s="8"/>
    </row>
    <row r="33" spans="1:6" s="1" customFormat="1" ht="15.75">
      <c r="A33" s="233"/>
      <c r="B33" s="4"/>
      <c r="C33" s="234"/>
      <c r="D33" s="227"/>
      <c r="E33" s="230"/>
      <c r="F33" s="227"/>
    </row>
    <row r="34" spans="1:6" s="1" customFormat="1">
      <c r="A34" s="6"/>
      <c r="B34" s="5"/>
      <c r="C34" s="7"/>
      <c r="D34" s="7"/>
      <c r="E34" s="230"/>
      <c r="F34" s="8"/>
    </row>
    <row r="35" spans="1:6" s="1" customFormat="1">
      <c r="A35" s="6"/>
      <c r="B35" s="6"/>
      <c r="C35" s="7"/>
      <c r="D35" s="7"/>
      <c r="E35" s="230"/>
      <c r="F35" s="8"/>
    </row>
    <row r="36" spans="1:6" s="1" customFormat="1">
      <c r="A36" s="6"/>
      <c r="B36" s="6"/>
      <c r="C36" s="7"/>
      <c r="D36" s="7"/>
      <c r="E36" s="230"/>
      <c r="F36" s="8"/>
    </row>
    <row r="37" spans="1:6" s="1" customFormat="1">
      <c r="A37" s="6"/>
      <c r="B37" s="6"/>
      <c r="C37" s="7"/>
      <c r="D37" s="7"/>
      <c r="E37" s="230"/>
      <c r="F37" s="8"/>
    </row>
    <row r="38" spans="1:6" s="1" customFormat="1">
      <c r="A38" s="6"/>
      <c r="B38" s="6"/>
      <c r="C38" s="10"/>
      <c r="D38" s="7"/>
      <c r="E38" s="230"/>
      <c r="F38" s="8"/>
    </row>
    <row r="39" spans="1:6" s="1" customFormat="1">
      <c r="A39" s="6"/>
      <c r="B39" s="6"/>
      <c r="C39" s="7"/>
      <c r="D39" s="7"/>
      <c r="E39" s="230"/>
      <c r="F39" s="8"/>
    </row>
    <row r="40" spans="1:6" s="1" customFormat="1">
      <c r="A40" s="6"/>
      <c r="B40" s="6"/>
      <c r="C40" s="7"/>
      <c r="D40" s="7"/>
      <c r="E40" s="230"/>
      <c r="F40" s="8"/>
    </row>
    <row r="41" spans="1:6" s="1" customFormat="1">
      <c r="A41" s="6"/>
      <c r="B41" s="6"/>
      <c r="C41" s="7"/>
      <c r="D41" s="7"/>
      <c r="E41" s="230"/>
      <c r="F41" s="8"/>
    </row>
    <row r="42" spans="1:6" s="1" customFormat="1">
      <c r="A42" s="6"/>
      <c r="B42" s="6"/>
      <c r="C42" s="7"/>
      <c r="D42" s="7"/>
      <c r="E42" s="230"/>
      <c r="F42" s="8"/>
    </row>
    <row r="43" spans="1:6" s="1" customFormat="1">
      <c r="A43" s="6"/>
      <c r="B43" s="6"/>
      <c r="C43" s="7"/>
      <c r="D43" s="7"/>
      <c r="E43" s="230"/>
      <c r="F43" s="8"/>
    </row>
    <row r="44" spans="1:6" s="1" customFormat="1">
      <c r="A44" s="6"/>
      <c r="B44" s="6"/>
      <c r="C44" s="7"/>
      <c r="D44" s="7"/>
      <c r="E44" s="230"/>
      <c r="F44" s="8"/>
    </row>
    <row r="45" spans="1:6" s="1" customFormat="1">
      <c r="A45" s="6"/>
      <c r="B45" s="6"/>
      <c r="C45" s="7"/>
      <c r="D45" s="7"/>
      <c r="E45" s="230"/>
      <c r="F45" s="8"/>
    </row>
    <row r="46" spans="1:6" s="1" customFormat="1">
      <c r="A46" s="6"/>
      <c r="B46" s="6"/>
      <c r="C46" s="7"/>
      <c r="D46" s="7"/>
      <c r="E46" s="230"/>
      <c r="F46" s="8"/>
    </row>
    <row r="47" spans="1:6" s="1" customFormat="1">
      <c r="A47" s="6"/>
      <c r="B47" s="6"/>
      <c r="C47" s="7"/>
      <c r="D47" s="7"/>
      <c r="E47" s="230"/>
      <c r="F47" s="8"/>
    </row>
    <row r="48" spans="1:6" s="1" customFormat="1">
      <c r="A48" s="6"/>
      <c r="B48" s="6"/>
      <c r="C48" s="7"/>
      <c r="D48" s="7"/>
      <c r="E48" s="230"/>
      <c r="F48" s="8"/>
    </row>
    <row r="49" spans="1:7" s="1" customFormat="1">
      <c r="A49" s="6"/>
      <c r="B49" s="6"/>
      <c r="C49" s="7"/>
      <c r="D49" s="7"/>
      <c r="E49" s="230"/>
      <c r="F49" s="8"/>
    </row>
    <row r="50" spans="1:7" s="1" customFormat="1">
      <c r="A50" s="6"/>
      <c r="B50" s="6"/>
      <c r="C50" s="7"/>
      <c r="D50" s="7"/>
      <c r="E50" s="230"/>
      <c r="F50" s="8"/>
    </row>
    <row r="51" spans="1:7" s="1" customFormat="1">
      <c r="A51" s="6"/>
      <c r="B51" s="6"/>
      <c r="C51" s="7"/>
      <c r="D51" s="7"/>
      <c r="E51" s="230"/>
      <c r="F51" s="8"/>
    </row>
    <row r="52" spans="1:7" s="1" customFormat="1">
      <c r="A52" s="6"/>
      <c r="B52" s="6"/>
      <c r="C52" s="7"/>
      <c r="D52" s="7"/>
      <c r="E52" s="230"/>
      <c r="F52" s="8"/>
    </row>
    <row r="53" spans="1:7" s="1" customFormat="1">
      <c r="A53" s="6"/>
      <c r="B53" s="6"/>
      <c r="C53" s="7"/>
      <c r="D53" s="7"/>
      <c r="E53" s="230"/>
      <c r="F53" s="8"/>
      <c r="G53" s="9"/>
    </row>
    <row r="54" spans="1:7" s="1" customFormat="1">
      <c r="A54" s="6"/>
      <c r="B54" s="6"/>
      <c r="C54" s="7"/>
      <c r="D54" s="7"/>
      <c r="E54" s="230"/>
      <c r="F54" s="8"/>
      <c r="G54" s="9"/>
    </row>
    <row r="55" spans="1:7" s="1" customFormat="1">
      <c r="A55" s="6"/>
      <c r="B55" s="6"/>
      <c r="C55" s="7"/>
      <c r="D55" s="7"/>
      <c r="E55" s="230"/>
      <c r="F55" s="8"/>
      <c r="G55" s="9"/>
    </row>
    <row r="56" spans="1:7" s="1" customFormat="1">
      <c r="A56" s="6"/>
      <c r="B56" s="6"/>
      <c r="C56" s="7"/>
      <c r="D56" s="7"/>
      <c r="E56" s="230"/>
      <c r="F56" s="8"/>
      <c r="G56" s="9"/>
    </row>
    <row r="57" spans="1:7" s="1" customFormat="1">
      <c r="A57" s="6"/>
      <c r="B57" s="6"/>
      <c r="C57" s="7"/>
      <c r="D57" s="7"/>
      <c r="E57" s="230"/>
      <c r="F57" s="8"/>
      <c r="G57" s="9"/>
    </row>
    <row r="58" spans="1:7" s="1" customFormat="1">
      <c r="A58" s="6"/>
      <c r="B58" s="6"/>
      <c r="C58" s="7"/>
      <c r="D58" s="7"/>
      <c r="E58" s="230"/>
      <c r="F58" s="8"/>
      <c r="G58" s="9"/>
    </row>
    <row r="59" spans="1:7" s="1" customFormat="1">
      <c r="A59" s="6"/>
      <c r="B59" s="6"/>
      <c r="C59" s="7"/>
      <c r="D59" s="7"/>
      <c r="E59" s="230"/>
      <c r="F59" s="8"/>
      <c r="G59" s="9"/>
    </row>
    <row r="60" spans="1:7" s="1" customFormat="1">
      <c r="A60" s="6"/>
      <c r="B60" s="6"/>
      <c r="C60" s="7"/>
      <c r="D60" s="7"/>
      <c r="E60" s="230"/>
      <c r="F60" s="8"/>
      <c r="G60" s="9"/>
    </row>
    <row r="61" spans="1:7" s="1" customFormat="1">
      <c r="A61" s="6"/>
      <c r="B61" s="6"/>
      <c r="C61" s="7"/>
      <c r="D61" s="7"/>
      <c r="E61" s="230"/>
      <c r="F61" s="8"/>
      <c r="G61" s="9"/>
    </row>
    <row r="62" spans="1:7" s="1" customFormat="1">
      <c r="A62" s="6"/>
      <c r="B62" s="6"/>
      <c r="C62" s="7"/>
      <c r="D62" s="7"/>
      <c r="E62" s="230"/>
      <c r="F62" s="8"/>
      <c r="G62" s="9"/>
    </row>
    <row r="63" spans="1:7" s="1" customFormat="1">
      <c r="A63" s="6"/>
      <c r="B63" s="6"/>
      <c r="C63" s="7"/>
      <c r="D63" s="7"/>
      <c r="E63" s="230"/>
      <c r="F63" s="8"/>
      <c r="G63" s="9"/>
    </row>
    <row r="64" spans="1:7" s="1" customFormat="1">
      <c r="A64" s="6"/>
      <c r="B64" s="6"/>
      <c r="C64" s="7"/>
      <c r="D64" s="7"/>
      <c r="E64" s="230"/>
      <c r="F64" s="8"/>
      <c r="G64" s="9"/>
    </row>
    <row r="65" spans="1:7" s="1" customFormat="1">
      <c r="A65" s="6"/>
      <c r="B65" s="6"/>
      <c r="C65" s="7"/>
      <c r="D65" s="7"/>
      <c r="E65" s="230"/>
      <c r="F65" s="8"/>
      <c r="G65" s="9"/>
    </row>
    <row r="66" spans="1:7" s="1" customFormat="1">
      <c r="A66" s="6"/>
      <c r="B66" s="6"/>
      <c r="C66" s="7"/>
      <c r="D66" s="7"/>
      <c r="E66" s="230"/>
      <c r="F66" s="8"/>
      <c r="G66" s="9"/>
    </row>
    <row r="67" spans="1:7" s="1" customFormat="1">
      <c r="A67" s="6"/>
      <c r="B67" s="6"/>
      <c r="C67" s="7"/>
      <c r="D67" s="7"/>
      <c r="E67" s="230"/>
      <c r="F67" s="8"/>
      <c r="G67" s="9"/>
    </row>
    <row r="68" spans="1:7" s="1" customFormat="1">
      <c r="A68" s="6"/>
      <c r="B68" s="6"/>
      <c r="C68" s="7"/>
      <c r="D68" s="7"/>
      <c r="E68" s="230"/>
      <c r="F68" s="8"/>
      <c r="G68" s="9"/>
    </row>
    <row r="69" spans="1:7" s="1" customFormat="1">
      <c r="A69" s="6"/>
      <c r="B69" s="6"/>
      <c r="C69" s="7"/>
      <c r="D69" s="7"/>
      <c r="E69" s="230"/>
      <c r="F69" s="8"/>
      <c r="G69" s="9"/>
    </row>
    <row r="70" spans="1:7" s="1" customFormat="1">
      <c r="A70" s="6"/>
      <c r="B70" s="6"/>
      <c r="C70" s="7"/>
      <c r="D70" s="7"/>
      <c r="E70" s="230"/>
      <c r="F70" s="8"/>
      <c r="G70" s="9"/>
    </row>
    <row r="71" spans="1:7" s="1" customFormat="1">
      <c r="A71" s="6"/>
      <c r="B71" s="6"/>
      <c r="C71" s="7"/>
      <c r="D71" s="7"/>
      <c r="E71" s="230"/>
      <c r="F71" s="8"/>
      <c r="G71" s="9"/>
    </row>
    <row r="72" spans="1:7" s="1" customFormat="1">
      <c r="A72" s="6"/>
      <c r="B72" s="6"/>
      <c r="C72" s="7"/>
      <c r="D72" s="7"/>
      <c r="E72" s="230"/>
      <c r="F72" s="8"/>
      <c r="G72" s="9"/>
    </row>
    <row r="73" spans="1:7" s="1" customFormat="1">
      <c r="A73" s="6"/>
      <c r="B73" s="6"/>
      <c r="C73" s="7"/>
      <c r="D73" s="7"/>
      <c r="E73" s="230"/>
      <c r="F73" s="8"/>
      <c r="G73" s="9"/>
    </row>
    <row r="74" spans="1:7" s="1" customFormat="1">
      <c r="A74" s="6"/>
      <c r="B74" s="5"/>
      <c r="C74" s="7"/>
      <c r="D74" s="7"/>
      <c r="E74" s="230"/>
      <c r="F74" s="8"/>
      <c r="G74" s="9"/>
    </row>
    <row r="75" spans="1:7" s="1" customFormat="1">
      <c r="A75" s="6"/>
      <c r="B75" s="5"/>
      <c r="C75" s="7"/>
      <c r="D75" s="7"/>
      <c r="E75" s="230"/>
      <c r="F75" s="8"/>
      <c r="G75" s="9"/>
    </row>
    <row r="76" spans="1:7" s="1" customFormat="1">
      <c r="A76" s="6"/>
      <c r="B76" s="5"/>
      <c r="C76" s="7"/>
      <c r="D76" s="7"/>
      <c r="E76" s="230"/>
      <c r="F76" s="8"/>
      <c r="G76" s="9"/>
    </row>
    <row r="77" spans="1:7" s="1" customFormat="1">
      <c r="A77" s="6"/>
      <c r="B77" s="5"/>
      <c r="C77" s="7"/>
      <c r="D77" s="7"/>
      <c r="E77" s="230"/>
      <c r="F77" s="8"/>
      <c r="G77" s="9"/>
    </row>
    <row r="78" spans="1:7" s="1" customFormat="1">
      <c r="A78" s="6"/>
      <c r="B78" s="5"/>
      <c r="C78" s="7"/>
      <c r="D78" s="7"/>
      <c r="E78" s="230"/>
      <c r="F78" s="8"/>
      <c r="G78" s="9"/>
    </row>
    <row r="79" spans="1:7" s="1" customFormat="1">
      <c r="A79" s="6"/>
      <c r="B79" s="5"/>
      <c r="C79" s="7"/>
      <c r="D79" s="7"/>
      <c r="E79" s="230"/>
      <c r="F79" s="8"/>
      <c r="G79" s="9"/>
    </row>
    <row r="80" spans="1:7" s="1" customFormat="1">
      <c r="A80" s="6"/>
      <c r="B80" s="5"/>
      <c r="C80" s="7"/>
      <c r="D80" s="7"/>
      <c r="E80" s="230"/>
      <c r="F80" s="8"/>
      <c r="G80" s="9"/>
    </row>
    <row r="81" spans="1:7" s="1" customFormat="1">
      <c r="A81" s="6"/>
      <c r="B81" s="5"/>
      <c r="C81" s="7"/>
      <c r="D81" s="7"/>
      <c r="E81" s="230"/>
      <c r="F81" s="8"/>
      <c r="G81" s="9"/>
    </row>
    <row r="82" spans="1:7" s="1" customFormat="1">
      <c r="A82" s="6"/>
      <c r="B82" s="5"/>
      <c r="C82" s="7"/>
      <c r="D82" s="7"/>
      <c r="E82" s="230"/>
      <c r="F82" s="8"/>
      <c r="G82" s="9"/>
    </row>
    <row r="83" spans="1:7" s="1" customFormat="1">
      <c r="A83" s="6"/>
      <c r="B83" s="5"/>
      <c r="C83" s="7"/>
      <c r="D83" s="7"/>
      <c r="E83" s="230"/>
      <c r="F83" s="8"/>
      <c r="G83" s="9"/>
    </row>
    <row r="84" spans="1:7" s="1" customFormat="1">
      <c r="A84" s="6"/>
      <c r="B84" s="5"/>
      <c r="C84" s="7"/>
      <c r="D84" s="7"/>
      <c r="E84" s="230"/>
      <c r="F84" s="8"/>
      <c r="G84" s="9"/>
    </row>
    <row r="85" spans="1:7" s="1" customFormat="1">
      <c r="A85" s="6"/>
      <c r="B85" s="5"/>
      <c r="C85" s="7"/>
      <c r="D85" s="7"/>
      <c r="E85" s="230"/>
      <c r="F85" s="8"/>
      <c r="G85" s="9"/>
    </row>
    <row r="86" spans="1:7" s="1" customFormat="1">
      <c r="A86" s="6"/>
      <c r="B86" s="5"/>
      <c r="C86" s="7"/>
      <c r="D86" s="7"/>
      <c r="E86" s="230"/>
      <c r="F86" s="8"/>
      <c r="G86" s="9"/>
    </row>
    <row r="87" spans="1:7" s="1" customFormat="1">
      <c r="A87" s="6"/>
      <c r="B87" s="5"/>
      <c r="C87" s="7"/>
      <c r="D87" s="7"/>
      <c r="E87" s="230"/>
      <c r="F87" s="8"/>
      <c r="G87" s="9"/>
    </row>
    <row r="88" spans="1:7" s="1" customFormat="1">
      <c r="A88" s="6"/>
      <c r="B88" s="5"/>
      <c r="C88" s="7"/>
      <c r="D88" s="7"/>
      <c r="E88" s="230"/>
      <c r="F88" s="8"/>
      <c r="G88" s="9"/>
    </row>
    <row r="89" spans="1:7" s="1" customFormat="1">
      <c r="A89" s="6"/>
      <c r="B89" s="5"/>
      <c r="C89" s="7"/>
      <c r="D89" s="7"/>
      <c r="E89" s="230"/>
      <c r="F89" s="8"/>
      <c r="G89" s="9"/>
    </row>
    <row r="90" spans="1:7" s="1" customFormat="1">
      <c r="A90" s="6"/>
      <c r="B90" s="5"/>
      <c r="C90" s="7"/>
      <c r="D90" s="7"/>
      <c r="E90" s="230"/>
      <c r="F90" s="8"/>
      <c r="G90" s="9"/>
    </row>
    <row r="91" spans="1:7" s="1" customFormat="1">
      <c r="A91" s="6"/>
      <c r="B91" s="5"/>
      <c r="C91" s="7"/>
      <c r="D91" s="7"/>
      <c r="E91" s="230"/>
      <c r="F91" s="8"/>
      <c r="G91" s="9"/>
    </row>
    <row r="92" spans="1:7" s="1" customFormat="1">
      <c r="A92" s="6"/>
      <c r="B92" s="5"/>
      <c r="C92" s="7"/>
      <c r="D92" s="7"/>
      <c r="E92" s="230"/>
      <c r="F92" s="8"/>
      <c r="G92" s="9"/>
    </row>
    <row r="93" spans="1:7" s="1" customFormat="1">
      <c r="A93" s="6"/>
      <c r="B93" s="5"/>
      <c r="C93" s="7"/>
      <c r="D93" s="7"/>
      <c r="E93" s="230"/>
      <c r="F93" s="8"/>
      <c r="G93" s="9"/>
    </row>
    <row r="94" spans="1:7" s="1" customFormat="1">
      <c r="A94" s="6"/>
      <c r="B94" s="5"/>
      <c r="C94" s="7"/>
      <c r="D94" s="7"/>
      <c r="E94" s="230"/>
      <c r="F94" s="8"/>
      <c r="G94" s="9"/>
    </row>
    <row r="95" spans="1:7" s="1" customFormat="1">
      <c r="A95" s="6"/>
      <c r="B95" s="5"/>
      <c r="C95" s="7"/>
      <c r="D95" s="7"/>
      <c r="E95" s="230"/>
      <c r="F95" s="8"/>
      <c r="G95" s="9"/>
    </row>
    <row r="96" spans="1:7" s="1" customFormat="1">
      <c r="A96" s="6"/>
      <c r="B96" s="5"/>
      <c r="C96" s="7"/>
      <c r="D96" s="7"/>
      <c r="E96" s="230"/>
      <c r="F96" s="8"/>
      <c r="G96" s="9"/>
    </row>
    <row r="97" spans="1:7" s="1" customFormat="1">
      <c r="A97" s="6"/>
      <c r="B97" s="5"/>
      <c r="C97" s="7"/>
      <c r="D97" s="7"/>
      <c r="E97" s="230"/>
      <c r="F97" s="8"/>
      <c r="G97" s="9"/>
    </row>
    <row r="98" spans="1:7" s="1" customFormat="1">
      <c r="A98" s="6"/>
      <c r="B98" s="5"/>
      <c r="C98" s="7"/>
      <c r="D98" s="7"/>
      <c r="E98" s="230"/>
      <c r="F98" s="8"/>
      <c r="G98" s="9"/>
    </row>
    <row r="99" spans="1:7" s="1" customFormat="1">
      <c r="A99" s="6"/>
      <c r="B99" s="5"/>
      <c r="C99" s="7"/>
      <c r="D99" s="7"/>
      <c r="E99" s="230"/>
      <c r="F99" s="8"/>
      <c r="G99" s="9"/>
    </row>
    <row r="100" spans="1:7" s="1" customFormat="1">
      <c r="A100" s="6"/>
      <c r="B100" s="5"/>
      <c r="C100" s="7"/>
      <c r="D100" s="7"/>
      <c r="E100" s="230"/>
      <c r="F100" s="8"/>
      <c r="G100" s="9"/>
    </row>
    <row r="101" spans="1:7" s="1" customFormat="1">
      <c r="A101" s="6"/>
      <c r="B101" s="5"/>
      <c r="C101" s="7"/>
      <c r="D101" s="7"/>
      <c r="E101" s="230"/>
      <c r="F101" s="8"/>
      <c r="G101" s="9"/>
    </row>
    <row r="102" spans="1:7" s="1" customFormat="1">
      <c r="A102" s="6"/>
      <c r="B102" s="6"/>
      <c r="C102" s="7"/>
      <c r="D102" s="7"/>
      <c r="E102" s="230"/>
      <c r="F102" s="8"/>
      <c r="G102" s="9"/>
    </row>
    <row r="103" spans="1:7" s="1" customFormat="1">
      <c r="A103" s="6"/>
      <c r="B103" s="6"/>
      <c r="C103" s="7"/>
      <c r="D103" s="7"/>
      <c r="E103" s="230"/>
      <c r="F103" s="8"/>
      <c r="G103" s="9"/>
    </row>
    <row r="104" spans="1:7" s="1" customFormat="1">
      <c r="A104" s="6"/>
      <c r="B104" s="5"/>
      <c r="C104" s="7"/>
      <c r="D104" s="7"/>
      <c r="E104" s="230"/>
      <c r="F104" s="8"/>
      <c r="G104" s="9"/>
    </row>
    <row r="105" spans="1:7" s="1" customFormat="1">
      <c r="A105" s="6"/>
      <c r="B105" s="5"/>
      <c r="C105" s="7"/>
      <c r="D105" s="7"/>
      <c r="E105" s="230"/>
      <c r="F105" s="8"/>
      <c r="G105" s="9"/>
    </row>
    <row r="106" spans="1:7" s="1" customFormat="1">
      <c r="A106" s="6"/>
      <c r="B106" s="5"/>
      <c r="C106" s="7"/>
      <c r="D106" s="7"/>
      <c r="E106" s="230"/>
      <c r="F106" s="8"/>
      <c r="G106" s="9"/>
    </row>
    <row r="107" spans="1:7" s="1" customFormat="1">
      <c r="A107" s="6"/>
      <c r="B107" s="5"/>
      <c r="C107" s="7"/>
      <c r="D107" s="7"/>
      <c r="E107" s="230"/>
      <c r="F107" s="8"/>
      <c r="G107" s="9"/>
    </row>
    <row r="108" spans="1:7" s="1" customFormat="1">
      <c r="A108" s="6"/>
      <c r="B108" s="5"/>
      <c r="C108" s="7"/>
      <c r="D108" s="7"/>
      <c r="E108" s="230"/>
      <c r="F108" s="8"/>
      <c r="G108" s="9"/>
    </row>
    <row r="109" spans="1:7" s="1" customFormat="1">
      <c r="A109" s="6"/>
      <c r="B109" s="5"/>
      <c r="C109" s="7"/>
      <c r="D109" s="7"/>
      <c r="E109" s="230"/>
      <c r="F109" s="8"/>
      <c r="G109" s="9"/>
    </row>
    <row r="110" spans="1:7" s="1" customFormat="1">
      <c r="A110" s="6"/>
      <c r="B110" s="5"/>
      <c r="C110" s="7"/>
      <c r="D110" s="7"/>
      <c r="E110" s="230"/>
      <c r="F110" s="8"/>
      <c r="G110" s="9"/>
    </row>
    <row r="111" spans="1:7" s="1" customFormat="1">
      <c r="A111" s="6"/>
      <c r="B111" s="6"/>
      <c r="C111" s="7"/>
      <c r="D111" s="7"/>
      <c r="E111" s="230"/>
      <c r="F111" s="8"/>
      <c r="G111" s="9"/>
    </row>
    <row r="112" spans="1:7" s="1" customFormat="1">
      <c r="A112" s="6"/>
      <c r="B112" s="6"/>
      <c r="C112" s="7"/>
      <c r="D112" s="7"/>
      <c r="E112" s="230"/>
      <c r="F112" s="8"/>
      <c r="G112" s="9"/>
    </row>
    <row r="113" spans="1:6" s="1" customFormat="1">
      <c r="A113" s="6"/>
      <c r="B113" s="6"/>
      <c r="C113" s="7"/>
      <c r="D113" s="7"/>
      <c r="E113" s="230"/>
      <c r="F113" s="8"/>
    </row>
    <row r="114" spans="1:6" s="1" customFormat="1">
      <c r="A114" s="6"/>
      <c r="B114" s="6"/>
      <c r="C114" s="7"/>
      <c r="D114" s="7"/>
      <c r="E114" s="230"/>
      <c r="F114" s="8"/>
    </row>
    <row r="115" spans="1:6" s="1" customFormat="1">
      <c r="A115" s="6"/>
      <c r="B115" s="6"/>
      <c r="C115" s="7"/>
      <c r="D115" s="7"/>
      <c r="E115" s="230"/>
      <c r="F115" s="8"/>
    </row>
    <row r="116" spans="1:6" s="1" customFormat="1">
      <c r="A116" s="6"/>
      <c r="B116" s="6"/>
      <c r="C116" s="7"/>
      <c r="D116" s="7"/>
      <c r="E116" s="230"/>
      <c r="F116" s="8"/>
    </row>
    <row r="117" spans="1:6" s="1" customFormat="1">
      <c r="A117" s="6"/>
      <c r="B117" s="6"/>
      <c r="C117" s="7"/>
      <c r="D117" s="7"/>
      <c r="E117" s="230"/>
      <c r="F117" s="8"/>
    </row>
    <row r="118" spans="1:6" s="1" customFormat="1">
      <c r="A118" s="6"/>
      <c r="B118" s="6"/>
      <c r="C118" s="7"/>
      <c r="D118" s="7"/>
      <c r="E118" s="230"/>
      <c r="F118" s="8"/>
    </row>
    <row r="119" spans="1:6" s="1" customFormat="1">
      <c r="A119" s="6"/>
      <c r="B119" s="6"/>
      <c r="C119" s="7"/>
      <c r="D119" s="7"/>
      <c r="E119" s="230"/>
      <c r="F119" s="8"/>
    </row>
    <row r="120" spans="1:6" s="1" customFormat="1">
      <c r="A120" s="6"/>
      <c r="B120" s="6"/>
      <c r="C120" s="7"/>
      <c r="D120" s="7"/>
      <c r="E120" s="230"/>
      <c r="F120" s="8"/>
    </row>
    <row r="121" spans="1:6" s="1" customFormat="1">
      <c r="A121" s="6"/>
      <c r="B121" s="6"/>
      <c r="C121" s="7"/>
      <c r="D121" s="7"/>
      <c r="E121" s="230"/>
      <c r="F121" s="8"/>
    </row>
    <row r="122" spans="1:6" s="1" customFormat="1">
      <c r="A122" s="6"/>
      <c r="B122" s="6"/>
      <c r="C122" s="7"/>
      <c r="D122" s="7"/>
      <c r="E122" s="230"/>
      <c r="F122" s="8"/>
    </row>
    <row r="123" spans="1:6" s="1" customFormat="1">
      <c r="A123" s="6"/>
      <c r="B123" s="6"/>
      <c r="C123" s="7"/>
      <c r="D123" s="7"/>
      <c r="E123" s="230"/>
      <c r="F123" s="8"/>
    </row>
    <row r="124" spans="1:6" s="1" customFormat="1">
      <c r="A124" s="6"/>
      <c r="B124" s="6"/>
      <c r="C124" s="7"/>
      <c r="D124" s="7"/>
      <c r="E124" s="230"/>
      <c r="F124" s="8"/>
    </row>
    <row r="125" spans="1:6" s="1" customFormat="1">
      <c r="A125" s="6"/>
      <c r="B125" s="6"/>
      <c r="C125" s="7"/>
      <c r="D125" s="7"/>
      <c r="E125" s="230"/>
      <c r="F125" s="8"/>
    </row>
    <row r="126" spans="1:6" s="1" customFormat="1">
      <c r="A126" s="6"/>
      <c r="B126" s="6"/>
      <c r="C126" s="7"/>
      <c r="D126" s="7"/>
      <c r="E126" s="230"/>
      <c r="F126" s="8"/>
    </row>
    <row r="127" spans="1:6" s="1" customFormat="1">
      <c r="A127" s="6"/>
      <c r="B127" s="6"/>
      <c r="C127" s="7"/>
      <c r="D127" s="7"/>
      <c r="E127" s="230"/>
      <c r="F127" s="8"/>
    </row>
    <row r="128" spans="1:6" s="1" customFormat="1">
      <c r="A128" s="6"/>
      <c r="B128" s="6"/>
      <c r="C128" s="7"/>
      <c r="D128" s="7"/>
      <c r="E128" s="230"/>
      <c r="F128" s="8"/>
    </row>
    <row r="129" spans="1:6" s="1" customFormat="1">
      <c r="A129" s="6"/>
      <c r="B129" s="6"/>
      <c r="C129" s="7"/>
      <c r="D129" s="7"/>
      <c r="E129" s="230"/>
      <c r="F129" s="8"/>
    </row>
    <row r="130" spans="1:6" s="1" customFormat="1">
      <c r="A130" s="6"/>
      <c r="B130" s="6"/>
      <c r="C130" s="7"/>
      <c r="D130" s="7"/>
      <c r="E130" s="230"/>
      <c r="F130" s="8"/>
    </row>
    <row r="131" spans="1:6" s="1" customFormat="1">
      <c r="A131" s="6"/>
      <c r="B131" s="6"/>
      <c r="C131" s="7"/>
      <c r="D131" s="7"/>
      <c r="E131" s="230"/>
      <c r="F131" s="8"/>
    </row>
    <row r="132" spans="1:6" s="1" customFormat="1">
      <c r="A132" s="6"/>
      <c r="B132" s="6"/>
      <c r="C132" s="7"/>
      <c r="D132" s="7"/>
      <c r="E132" s="230"/>
      <c r="F132" s="8"/>
    </row>
    <row r="133" spans="1:6" s="1" customFormat="1">
      <c r="A133" s="6"/>
      <c r="B133" s="6"/>
      <c r="C133" s="7"/>
      <c r="D133" s="7"/>
      <c r="E133" s="230"/>
      <c r="F133" s="8"/>
    </row>
    <row r="134" spans="1:6" s="1" customFormat="1">
      <c r="A134" s="6"/>
      <c r="B134" s="6"/>
      <c r="C134" s="7"/>
      <c r="D134" s="7"/>
      <c r="E134" s="230"/>
      <c r="F134" s="8"/>
    </row>
    <row r="135" spans="1:6" s="1" customFormat="1">
      <c r="A135" s="6"/>
      <c r="B135" s="6"/>
      <c r="C135" s="7"/>
      <c r="D135" s="7"/>
      <c r="E135" s="230"/>
      <c r="F135" s="8"/>
    </row>
    <row r="136" spans="1:6" s="1" customFormat="1">
      <c r="A136" s="6"/>
      <c r="B136" s="6"/>
      <c r="C136" s="7"/>
      <c r="D136" s="7"/>
      <c r="E136" s="230"/>
      <c r="F136" s="8"/>
    </row>
    <row r="137" spans="1:6" s="1" customFormat="1">
      <c r="A137" s="6"/>
      <c r="B137" s="6"/>
      <c r="C137" s="7"/>
      <c r="D137" s="7"/>
      <c r="E137" s="230"/>
      <c r="F137" s="8"/>
    </row>
    <row r="138" spans="1:6" s="1" customFormat="1">
      <c r="A138" s="6"/>
      <c r="B138" s="6"/>
      <c r="C138" s="7"/>
      <c r="D138" s="7"/>
      <c r="E138" s="230"/>
      <c r="F138" s="8"/>
    </row>
    <row r="139" spans="1:6" s="1" customFormat="1">
      <c r="A139" s="6"/>
      <c r="B139" s="6"/>
      <c r="C139" s="7"/>
      <c r="D139" s="7"/>
      <c r="E139" s="230"/>
      <c r="F139" s="8"/>
    </row>
    <row r="140" spans="1:6" s="1" customFormat="1">
      <c r="A140" s="6"/>
      <c r="B140" s="6"/>
      <c r="C140" s="7"/>
      <c r="D140" s="7"/>
      <c r="E140" s="230"/>
      <c r="F140" s="8"/>
    </row>
    <row r="141" spans="1:6" s="1" customFormat="1">
      <c r="A141" s="6"/>
      <c r="B141" s="6"/>
      <c r="C141" s="7"/>
      <c r="D141" s="7"/>
      <c r="E141" s="230"/>
      <c r="F141" s="8"/>
    </row>
    <row r="142" spans="1:6" s="1" customFormat="1">
      <c r="A142" s="6"/>
      <c r="B142" s="6"/>
      <c r="C142" s="7"/>
      <c r="D142" s="7"/>
      <c r="E142" s="230"/>
      <c r="F142" s="8"/>
    </row>
    <row r="143" spans="1:6" s="1" customFormat="1">
      <c r="A143" s="6"/>
      <c r="B143" s="6"/>
      <c r="C143" s="7"/>
      <c r="D143" s="7"/>
      <c r="E143" s="230"/>
      <c r="F143" s="8"/>
    </row>
    <row r="144" spans="1:6" s="1" customFormat="1">
      <c r="A144" s="6"/>
      <c r="B144" s="6"/>
      <c r="C144" s="7"/>
      <c r="D144" s="7"/>
      <c r="E144" s="230"/>
      <c r="F144" s="8"/>
    </row>
    <row r="145" spans="1:6" s="1" customFormat="1">
      <c r="A145" s="6"/>
      <c r="B145" s="6"/>
      <c r="C145" s="7"/>
      <c r="D145" s="7"/>
      <c r="E145" s="230"/>
      <c r="F145" s="8"/>
    </row>
    <row r="146" spans="1:6" s="1" customFormat="1">
      <c r="A146" s="6"/>
      <c r="B146" s="6"/>
      <c r="C146" s="7"/>
      <c r="D146" s="7"/>
      <c r="E146" s="230"/>
      <c r="F146" s="8"/>
    </row>
    <row r="147" spans="1:6" s="1" customFormat="1">
      <c r="A147" s="6"/>
      <c r="B147" s="6"/>
      <c r="C147" s="7"/>
      <c r="D147" s="7"/>
      <c r="E147" s="230"/>
      <c r="F147" s="8"/>
    </row>
    <row r="148" spans="1:6" s="1" customFormat="1">
      <c r="A148" s="6"/>
      <c r="B148" s="6"/>
      <c r="C148" s="7"/>
      <c r="D148" s="7"/>
      <c r="E148" s="230"/>
      <c r="F148" s="8"/>
    </row>
    <row r="149" spans="1:6" s="1" customFormat="1">
      <c r="A149" s="6"/>
      <c r="B149" s="6"/>
      <c r="C149" s="7"/>
      <c r="D149" s="7"/>
      <c r="E149" s="230"/>
      <c r="F149" s="8"/>
    </row>
    <row r="150" spans="1:6" s="1" customFormat="1">
      <c r="A150" s="6"/>
      <c r="B150" s="6"/>
      <c r="C150" s="7"/>
      <c r="D150" s="7"/>
      <c r="E150" s="230"/>
      <c r="F150" s="8"/>
    </row>
    <row r="151" spans="1:6" s="1" customFormat="1">
      <c r="A151" s="6"/>
      <c r="B151" s="6"/>
      <c r="C151" s="7"/>
      <c r="D151" s="7"/>
      <c r="E151" s="230"/>
      <c r="F151" s="8"/>
    </row>
    <row r="152" spans="1:6" s="1" customFormat="1">
      <c r="A152" s="6"/>
      <c r="B152" s="6"/>
      <c r="C152" s="7"/>
      <c r="D152" s="7"/>
      <c r="E152" s="230"/>
      <c r="F152" s="8"/>
    </row>
    <row r="153" spans="1:6" s="1" customFormat="1">
      <c r="A153" s="6"/>
      <c r="B153" s="6"/>
      <c r="C153" s="7"/>
      <c r="D153" s="7"/>
      <c r="E153" s="230"/>
      <c r="F153" s="8"/>
    </row>
    <row r="154" spans="1:6" s="1" customFormat="1">
      <c r="A154" s="6"/>
      <c r="B154" s="6"/>
      <c r="C154" s="7"/>
      <c r="D154" s="7"/>
      <c r="E154" s="230"/>
      <c r="F154" s="8"/>
    </row>
    <row r="155" spans="1:6" s="1" customFormat="1">
      <c r="A155" s="6"/>
      <c r="B155" s="6"/>
      <c r="C155" s="7"/>
      <c r="D155" s="7"/>
      <c r="E155" s="230"/>
      <c r="F155" s="8"/>
    </row>
    <row r="156" spans="1:6" s="1" customFormat="1">
      <c r="A156" s="6"/>
      <c r="B156" s="6"/>
      <c r="C156" s="7"/>
      <c r="D156" s="7"/>
      <c r="E156" s="230"/>
      <c r="F156" s="8"/>
    </row>
    <row r="157" spans="1:6" s="1" customFormat="1">
      <c r="A157" s="6"/>
      <c r="B157" s="6"/>
      <c r="C157" s="7"/>
      <c r="D157" s="7"/>
      <c r="E157" s="230"/>
      <c r="F157" s="8"/>
    </row>
    <row r="158" spans="1:6" s="1" customFormat="1" ht="15.75">
      <c r="A158" s="233"/>
      <c r="B158" s="4"/>
      <c r="C158" s="234"/>
      <c r="D158" s="227"/>
      <c r="E158" s="230"/>
      <c r="F158" s="227"/>
    </row>
    <row r="159" spans="1:6" s="1" customFormat="1">
      <c r="A159" s="6"/>
      <c r="B159" s="6"/>
      <c r="C159" s="7"/>
      <c r="D159" s="7"/>
      <c r="E159" s="230"/>
      <c r="F159" s="8"/>
    </row>
    <row r="160" spans="1:6" s="1" customFormat="1">
      <c r="A160" s="6"/>
      <c r="B160" s="6"/>
      <c r="C160" s="7"/>
      <c r="D160" s="7"/>
      <c r="E160" s="230"/>
      <c r="F160" s="8"/>
    </row>
    <row r="161" spans="1:6" s="1" customFormat="1">
      <c r="A161" s="6"/>
      <c r="B161" s="6"/>
      <c r="C161" s="7"/>
      <c r="D161" s="7"/>
      <c r="E161" s="230"/>
      <c r="F161" s="8"/>
    </row>
    <row r="162" spans="1:6" s="1" customFormat="1" ht="16.5">
      <c r="A162" s="235"/>
      <c r="B162" s="228"/>
      <c r="C162" s="229"/>
      <c r="D162" s="230"/>
      <c r="E162" s="230"/>
      <c r="F162" s="8"/>
    </row>
    <row r="163" spans="1:6" s="1" customFormat="1" ht="16.5">
      <c r="A163" s="235"/>
      <c r="B163" s="228"/>
      <c r="C163" s="229"/>
      <c r="D163" s="230"/>
      <c r="E163" s="230"/>
      <c r="F163" s="8"/>
    </row>
    <row r="164" spans="1:6" s="1" customFormat="1">
      <c r="A164" s="10"/>
      <c r="B164" s="10"/>
      <c r="C164" s="8"/>
      <c r="D164" s="8"/>
      <c r="E164" s="230"/>
      <c r="F164" s="8"/>
    </row>
    <row r="165" spans="1:6" s="1" customFormat="1">
      <c r="A165" s="10"/>
      <c r="B165" s="10"/>
      <c r="C165" s="8"/>
      <c r="D165" s="8"/>
      <c r="E165" s="230"/>
      <c r="F165" s="8"/>
    </row>
    <row r="166" spans="1:6">
      <c r="A166" s="6"/>
      <c r="B166" s="6"/>
      <c r="C166" s="7"/>
      <c r="D166" s="7"/>
      <c r="E166" s="230"/>
      <c r="F166" s="7"/>
    </row>
    <row r="167" spans="1:6">
      <c r="A167" s="6"/>
      <c r="B167" s="6"/>
      <c r="C167" s="7"/>
      <c r="D167" s="7"/>
      <c r="E167" s="230"/>
      <c r="F167" s="7"/>
    </row>
    <row r="168" spans="1:6" s="1" customFormat="1">
      <c r="A168" s="10"/>
      <c r="B168" s="10"/>
      <c r="C168" s="8"/>
      <c r="D168" s="8"/>
      <c r="E168" s="230"/>
      <c r="F168" s="8"/>
    </row>
    <row r="169" spans="1:6" s="1" customFormat="1">
      <c r="A169" s="10"/>
      <c r="B169" s="10"/>
      <c r="C169" s="8"/>
      <c r="D169" s="8"/>
      <c r="E169" s="230"/>
      <c r="F169" s="8"/>
    </row>
    <row r="170" spans="1:6" s="1" customFormat="1">
      <c r="A170" s="10"/>
      <c r="B170" s="10"/>
      <c r="C170" s="8"/>
      <c r="D170" s="8"/>
      <c r="E170" s="230"/>
      <c r="F170" s="8"/>
    </row>
    <row r="171" spans="1:6" ht="18">
      <c r="A171" s="4"/>
      <c r="B171" s="236"/>
      <c r="C171" s="237"/>
      <c r="D171" s="238"/>
      <c r="E171" s="230"/>
    </row>
  </sheetData>
  <mergeCells count="13">
    <mergeCell ref="B1:F1"/>
    <mergeCell ref="B2:C2"/>
    <mergeCell ref="D2:F2"/>
    <mergeCell ref="B3:C3"/>
    <mergeCell ref="D3:F3"/>
    <mergeCell ref="B4:F4"/>
    <mergeCell ref="C5:F5"/>
    <mergeCell ref="C14:E14"/>
    <mergeCell ref="B14:B15"/>
    <mergeCell ref="A14:A15"/>
    <mergeCell ref="A10:E13"/>
    <mergeCell ref="B8:C8"/>
    <mergeCell ref="A6:F6"/>
  </mergeCells>
  <phoneticPr fontId="46" type="noConversion"/>
  <pageMargins left="0.78740157480314965" right="0.39370078740157483" top="0.78740157480314965" bottom="0.78740157480314965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3"/>
  <sheetViews>
    <sheetView zoomScale="110" zoomScaleNormal="110" workbookViewId="0">
      <selection activeCell="E12" sqref="E12"/>
    </sheetView>
  </sheetViews>
  <sheetFormatPr defaultColWidth="9.140625" defaultRowHeight="15"/>
  <cols>
    <col min="1" max="1" width="22" style="44" customWidth="1"/>
    <col min="2" max="2" width="63" style="44" customWidth="1"/>
    <col min="3" max="3" width="13.5703125" style="44" customWidth="1"/>
    <col min="4" max="4" width="17.28515625" style="44" customWidth="1"/>
    <col min="5" max="5" width="18.7109375" style="44" customWidth="1"/>
    <col min="6" max="16384" width="9.140625" style="44"/>
  </cols>
  <sheetData>
    <row r="1" spans="1:5">
      <c r="B1" s="493" t="s">
        <v>354</v>
      </c>
      <c r="C1" s="493"/>
      <c r="D1" s="493"/>
      <c r="E1" s="493"/>
    </row>
    <row r="2" spans="1:5" ht="1.5" customHeight="1">
      <c r="B2" s="497"/>
      <c r="C2" s="497"/>
      <c r="D2" s="497"/>
      <c r="E2" s="497"/>
    </row>
    <row r="3" spans="1:5">
      <c r="B3" s="491" t="s">
        <v>757</v>
      </c>
      <c r="C3" s="492"/>
      <c r="D3" s="492"/>
      <c r="E3" s="486"/>
    </row>
    <row r="4" spans="1:5" ht="15.75" customHeight="1">
      <c r="B4" s="490" t="s">
        <v>504</v>
      </c>
      <c r="C4" s="487"/>
      <c r="D4" s="487"/>
      <c r="E4" s="487"/>
    </row>
    <row r="5" spans="1:5" ht="15.75">
      <c r="B5" s="11"/>
      <c r="C5" s="342"/>
      <c r="D5" s="477" t="s">
        <v>488</v>
      </c>
      <c r="E5" s="478"/>
    </row>
    <row r="6" spans="1:5">
      <c r="B6" s="477" t="s">
        <v>759</v>
      </c>
      <c r="C6" s="487"/>
      <c r="D6" s="487"/>
      <c r="E6" s="487"/>
    </row>
    <row r="7" spans="1:5" ht="13.5" customHeight="1">
      <c r="B7" s="500"/>
      <c r="C7" s="500"/>
      <c r="D7" s="500"/>
      <c r="E7" s="500"/>
    </row>
    <row r="8" spans="1:5" ht="101.25" customHeight="1">
      <c r="A8" s="501" t="s">
        <v>626</v>
      </c>
      <c r="B8" s="501"/>
      <c r="C8" s="501"/>
      <c r="D8" s="501"/>
      <c r="E8" s="501"/>
    </row>
    <row r="9" spans="1:5" ht="5.25" customHeight="1" thickBot="1"/>
    <row r="10" spans="1:5" ht="15" customHeight="1">
      <c r="A10" s="498" t="s">
        <v>428</v>
      </c>
      <c r="B10" s="494" t="s">
        <v>425</v>
      </c>
      <c r="C10" s="494" t="s">
        <v>424</v>
      </c>
      <c r="D10" s="494"/>
      <c r="E10" s="495"/>
    </row>
    <row r="11" spans="1:5" ht="15.75" thickBot="1">
      <c r="A11" s="499" t="s">
        <v>355</v>
      </c>
      <c r="B11" s="496"/>
      <c r="C11" s="239" t="s">
        <v>52</v>
      </c>
      <c r="D11" s="239" t="s">
        <v>489</v>
      </c>
      <c r="E11" s="240" t="s">
        <v>628</v>
      </c>
    </row>
    <row r="12" spans="1:5">
      <c r="A12" s="45">
        <v>1</v>
      </c>
      <c r="B12" s="45">
        <v>2</v>
      </c>
      <c r="C12" s="46">
        <v>3</v>
      </c>
      <c r="D12" s="46">
        <v>4</v>
      </c>
      <c r="E12" s="46">
        <v>5</v>
      </c>
    </row>
    <row r="13" spans="1:5" ht="15.75">
      <c r="A13" s="241" t="s">
        <v>356</v>
      </c>
      <c r="B13" s="242" t="s">
        <v>357</v>
      </c>
      <c r="C13" s="243">
        <f>C14+C20+C26+C32+C16+C18+C29</f>
        <v>18448.399999999998</v>
      </c>
      <c r="D13" s="243">
        <f>D14+D20+D26+D32+D16+D18+D29</f>
        <v>18071.22</v>
      </c>
      <c r="E13" s="243">
        <f>E14+E20+E26+E32+E16+E18+E29</f>
        <v>18308.899999999998</v>
      </c>
    </row>
    <row r="14" spans="1:5">
      <c r="A14" s="344" t="s">
        <v>358</v>
      </c>
      <c r="B14" s="345" t="s">
        <v>359</v>
      </c>
      <c r="C14" s="346">
        <f>C15</f>
        <v>1432</v>
      </c>
      <c r="D14" s="346">
        <f>D15</f>
        <v>1503.7</v>
      </c>
      <c r="E14" s="346">
        <f>E15</f>
        <v>1578.8</v>
      </c>
    </row>
    <row r="15" spans="1:5">
      <c r="A15" s="47" t="s">
        <v>360</v>
      </c>
      <c r="B15" s="48" t="s">
        <v>361</v>
      </c>
      <c r="C15" s="49">
        <v>1432</v>
      </c>
      <c r="D15" s="347">
        <v>1503.7</v>
      </c>
      <c r="E15" s="347">
        <v>1578.8</v>
      </c>
    </row>
    <row r="16" spans="1:5" ht="25.5">
      <c r="A16" s="344" t="s">
        <v>362</v>
      </c>
      <c r="B16" s="345" t="s">
        <v>363</v>
      </c>
      <c r="C16" s="346">
        <f>C17</f>
        <v>3075.3</v>
      </c>
      <c r="D16" s="346">
        <f>D17</f>
        <v>3149</v>
      </c>
      <c r="E16" s="346">
        <f>E17</f>
        <v>3265.6</v>
      </c>
    </row>
    <row r="17" spans="1:5" ht="29.25" customHeight="1">
      <c r="A17" s="348" t="s">
        <v>454</v>
      </c>
      <c r="B17" s="349" t="s">
        <v>455</v>
      </c>
      <c r="C17" s="49">
        <v>3075.3</v>
      </c>
      <c r="D17" s="49">
        <v>3149</v>
      </c>
      <c r="E17" s="49">
        <v>3265.6</v>
      </c>
    </row>
    <row r="18" spans="1:5" ht="29.25" customHeight="1">
      <c r="A18" s="350" t="s">
        <v>490</v>
      </c>
      <c r="B18" s="351" t="s">
        <v>491</v>
      </c>
      <c r="C18" s="352">
        <f>C19</f>
        <v>8</v>
      </c>
      <c r="D18" s="352">
        <f t="shared" ref="D18:E18" si="0">D19</f>
        <v>8</v>
      </c>
      <c r="E18" s="352">
        <f t="shared" si="0"/>
        <v>8</v>
      </c>
    </row>
    <row r="19" spans="1:5" ht="29.25" customHeight="1">
      <c r="A19" s="273" t="s">
        <v>607</v>
      </c>
      <c r="B19" s="349" t="s">
        <v>492</v>
      </c>
      <c r="C19" s="49">
        <v>8</v>
      </c>
      <c r="D19" s="49">
        <v>8</v>
      </c>
      <c r="E19" s="49">
        <v>8</v>
      </c>
    </row>
    <row r="20" spans="1:5">
      <c r="A20" s="353" t="s">
        <v>364</v>
      </c>
      <c r="B20" s="354" t="s">
        <v>365</v>
      </c>
      <c r="C20" s="355">
        <f>C21+C25</f>
        <v>8947</v>
      </c>
      <c r="D20" s="355">
        <f>D21+D25</f>
        <v>9011</v>
      </c>
      <c r="E20" s="355">
        <f>E21+E25</f>
        <v>9076</v>
      </c>
    </row>
    <row r="21" spans="1:5" ht="45">
      <c r="A21" s="47" t="s">
        <v>606</v>
      </c>
      <c r="B21" s="48" t="s">
        <v>624</v>
      </c>
      <c r="C21" s="49">
        <v>747</v>
      </c>
      <c r="D21" s="49">
        <v>754</v>
      </c>
      <c r="E21" s="49">
        <v>762</v>
      </c>
    </row>
    <row r="22" spans="1:5" hidden="1">
      <c r="A22" s="344" t="s">
        <v>366</v>
      </c>
      <c r="B22" s="345" t="s">
        <v>367</v>
      </c>
      <c r="C22" s="346">
        <f>C24+C23</f>
        <v>0</v>
      </c>
      <c r="D22" s="50"/>
      <c r="E22" s="50"/>
    </row>
    <row r="23" spans="1:5" hidden="1">
      <c r="A23" s="47" t="s">
        <v>368</v>
      </c>
      <c r="B23" s="48" t="s">
        <v>369</v>
      </c>
      <c r="C23" s="49"/>
      <c r="D23" s="50"/>
      <c r="E23" s="50"/>
    </row>
    <row r="24" spans="1:5" hidden="1">
      <c r="A24" s="47" t="s">
        <v>370</v>
      </c>
      <c r="B24" s="356" t="s">
        <v>371</v>
      </c>
      <c r="C24" s="49"/>
      <c r="D24" s="357"/>
      <c r="E24" s="50"/>
    </row>
    <row r="25" spans="1:5">
      <c r="A25" s="358" t="s">
        <v>463</v>
      </c>
      <c r="B25" s="348" t="s">
        <v>625</v>
      </c>
      <c r="C25" s="49">
        <v>8200</v>
      </c>
      <c r="D25" s="49">
        <v>8257</v>
      </c>
      <c r="E25" s="49">
        <v>8314</v>
      </c>
    </row>
    <row r="26" spans="1:5" ht="25.5">
      <c r="A26" s="344" t="s">
        <v>372</v>
      </c>
      <c r="B26" s="345" t="s">
        <v>373</v>
      </c>
      <c r="C26" s="346">
        <f>C27+C28</f>
        <v>4326.3</v>
      </c>
      <c r="D26" s="346">
        <f t="shared" ref="D26:E26" si="1">D27+D28</f>
        <v>4329.5200000000004</v>
      </c>
      <c r="E26" s="346">
        <f t="shared" si="1"/>
        <v>4310.5</v>
      </c>
    </row>
    <row r="27" spans="1:5" ht="60">
      <c r="A27" s="359" t="s">
        <v>374</v>
      </c>
      <c r="B27" s="360" t="s">
        <v>375</v>
      </c>
      <c r="C27" s="49">
        <v>3765.8</v>
      </c>
      <c r="D27" s="49">
        <v>3801.42</v>
      </c>
      <c r="E27" s="49">
        <v>3795.2</v>
      </c>
    </row>
    <row r="28" spans="1:5" ht="65.25" customHeight="1">
      <c r="A28" s="47" t="s">
        <v>376</v>
      </c>
      <c r="B28" s="361" t="s">
        <v>377</v>
      </c>
      <c r="C28" s="49">
        <v>560.5</v>
      </c>
      <c r="D28" s="49">
        <v>528.1</v>
      </c>
      <c r="E28" s="49">
        <v>515.29999999999995</v>
      </c>
    </row>
    <row r="29" spans="1:5" ht="27" customHeight="1">
      <c r="A29" s="362" t="s">
        <v>378</v>
      </c>
      <c r="B29" s="363" t="s">
        <v>379</v>
      </c>
      <c r="C29" s="346">
        <f>C30</f>
        <v>589.79999999999995</v>
      </c>
      <c r="D29" s="346">
        <f>D30</f>
        <v>0</v>
      </c>
      <c r="E29" s="346">
        <f>E30</f>
        <v>0</v>
      </c>
    </row>
    <row r="30" spans="1:5" ht="75">
      <c r="A30" s="364" t="s">
        <v>380</v>
      </c>
      <c r="B30" s="365" t="s">
        <v>381</v>
      </c>
      <c r="C30" s="366">
        <v>589.79999999999995</v>
      </c>
      <c r="D30" s="366">
        <v>0</v>
      </c>
      <c r="E30" s="366">
        <v>0</v>
      </c>
    </row>
    <row r="31" spans="1:5" ht="41.25" hidden="1" customHeight="1">
      <c r="A31" s="47" t="s">
        <v>382</v>
      </c>
      <c r="B31" s="48" t="s">
        <v>383</v>
      </c>
      <c r="C31" s="49">
        <v>0</v>
      </c>
      <c r="D31" s="50"/>
      <c r="E31" s="50"/>
    </row>
    <row r="32" spans="1:5">
      <c r="A32" s="344" t="s">
        <v>384</v>
      </c>
      <c r="B32" s="345" t="s">
        <v>385</v>
      </c>
      <c r="C32" s="346">
        <f>C33</f>
        <v>70</v>
      </c>
      <c r="D32" s="346">
        <f>D33</f>
        <v>70</v>
      </c>
      <c r="E32" s="346">
        <f>E33</f>
        <v>70</v>
      </c>
    </row>
    <row r="33" spans="1:5">
      <c r="A33" s="47" t="s">
        <v>386</v>
      </c>
      <c r="B33" s="48" t="s">
        <v>387</v>
      </c>
      <c r="C33" s="49">
        <v>70</v>
      </c>
      <c r="D33" s="49">
        <v>70</v>
      </c>
      <c r="E33" s="49">
        <v>70</v>
      </c>
    </row>
    <row r="34" spans="1:5" ht="21" customHeight="1">
      <c r="A34" s="367" t="s">
        <v>388</v>
      </c>
      <c r="B34" s="368" t="s">
        <v>389</v>
      </c>
      <c r="C34" s="316">
        <f>C35+C36+C37</f>
        <v>21310.7</v>
      </c>
      <c r="D34" s="316">
        <f t="shared" ref="D34:E34" si="2">D35+D36+D37</f>
        <v>14129.9</v>
      </c>
      <c r="E34" s="316">
        <f t="shared" si="2"/>
        <v>9852.6999999999989</v>
      </c>
    </row>
    <row r="35" spans="1:5" ht="47.25" customHeight="1">
      <c r="A35" s="369" t="s">
        <v>44</v>
      </c>
      <c r="B35" s="370" t="s">
        <v>51</v>
      </c>
      <c r="C35" s="49">
        <v>7495</v>
      </c>
      <c r="D35" s="49">
        <v>7914.2</v>
      </c>
      <c r="E35" s="49">
        <v>8316.4</v>
      </c>
    </row>
    <row r="36" spans="1:5" ht="51.75" customHeight="1">
      <c r="A36" s="369" t="s">
        <v>44</v>
      </c>
      <c r="B36" s="369" t="s">
        <v>50</v>
      </c>
      <c r="C36" s="49">
        <v>1499.7</v>
      </c>
      <c r="D36" s="49">
        <v>1517.7</v>
      </c>
      <c r="E36" s="49">
        <v>1536.3</v>
      </c>
    </row>
    <row r="37" spans="1:5" ht="51.75" customHeight="1">
      <c r="A37" s="371" t="s">
        <v>388</v>
      </c>
      <c r="B37" s="372" t="s">
        <v>679</v>
      </c>
      <c r="C37" s="373">
        <f>C38+C39</f>
        <v>12316</v>
      </c>
      <c r="D37" s="373">
        <f t="shared" ref="D37:E37" si="3">D38+D39</f>
        <v>4698</v>
      </c>
      <c r="E37" s="373">
        <f t="shared" si="3"/>
        <v>0</v>
      </c>
    </row>
    <row r="38" spans="1:5" ht="51.75" customHeight="1">
      <c r="A38" s="369" t="s">
        <v>680</v>
      </c>
      <c r="B38" s="374" t="s">
        <v>681</v>
      </c>
      <c r="C38" s="375">
        <v>7096</v>
      </c>
      <c r="D38" s="375"/>
      <c r="E38" s="375"/>
    </row>
    <row r="39" spans="1:5" ht="51.75" customHeight="1">
      <c r="A39" s="369" t="s">
        <v>680</v>
      </c>
      <c r="B39" s="374" t="s">
        <v>682</v>
      </c>
      <c r="C39" s="376">
        <v>5220</v>
      </c>
      <c r="D39" s="377">
        <v>4698</v>
      </c>
      <c r="E39" s="376">
        <v>0</v>
      </c>
    </row>
    <row r="40" spans="1:5" ht="15.75">
      <c r="A40" s="250"/>
      <c r="B40" s="304" t="s">
        <v>390</v>
      </c>
      <c r="C40" s="243">
        <f>C13+C34</f>
        <v>39759.1</v>
      </c>
      <c r="D40" s="243">
        <f>D13+D34</f>
        <v>32201.120000000003</v>
      </c>
      <c r="E40" s="243">
        <f>E13+E34</f>
        <v>28161.599999999999</v>
      </c>
    </row>
    <row r="41" spans="1:5" hidden="1">
      <c r="A41" s="52"/>
      <c r="C41" s="53"/>
    </row>
    <row r="42" spans="1:5" hidden="1">
      <c r="A42" s="52"/>
      <c r="C42" s="53"/>
    </row>
    <row r="43" spans="1:5" hidden="1"/>
    <row r="44" spans="1:5" hidden="1"/>
    <row r="45" spans="1:5" hidden="1"/>
    <row r="46" spans="1:5" ht="29.25" hidden="1" customHeight="1"/>
    <row r="47" spans="1:5" hidden="1"/>
    <row r="48" spans="1:5" hidden="1">
      <c r="D48" s="51"/>
      <c r="E48" s="51"/>
    </row>
    <row r="49" hidden="1"/>
    <row r="51" hidden="1"/>
    <row r="52" ht="27" hidden="1" customHeight="1"/>
    <row r="53" ht="27" hidden="1" customHeight="1"/>
    <row r="54" hidden="1"/>
    <row r="56" ht="72.75" customHeight="1"/>
    <row r="57" ht="72.75" customHeight="1"/>
    <row r="58" ht="47.25" customHeight="1"/>
    <row r="59" ht="60.75" customHeight="1"/>
    <row r="60" ht="60.75" customHeight="1"/>
    <row r="61" ht="60.75" customHeight="1"/>
    <row r="62" ht="60.75" customHeight="1"/>
    <row r="63" ht="60.75" customHeight="1"/>
  </sheetData>
  <mergeCells count="12">
    <mergeCell ref="A10:A11"/>
    <mergeCell ref="B7:E7"/>
    <mergeCell ref="A8:E8"/>
    <mergeCell ref="D5:E5"/>
    <mergeCell ref="B6:E6"/>
    <mergeCell ref="B4:E4"/>
    <mergeCell ref="B3:E3"/>
    <mergeCell ref="B1:E1"/>
    <mergeCell ref="C10:E10"/>
    <mergeCell ref="B10:B11"/>
    <mergeCell ref="B2:C2"/>
    <mergeCell ref="D2:E2"/>
  </mergeCells>
  <phoneticPr fontId="46" type="noConversion"/>
  <pageMargins left="0" right="0" top="0" bottom="0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5"/>
  <sheetViews>
    <sheetView topLeftCell="A38" workbookViewId="0">
      <selection activeCell="E21" sqref="E21"/>
    </sheetView>
  </sheetViews>
  <sheetFormatPr defaultColWidth="9.140625" defaultRowHeight="15"/>
  <cols>
    <col min="1" max="1" width="42" style="54" customWidth="1"/>
    <col min="2" max="2" width="12.85546875" style="54" customWidth="1"/>
    <col min="3" max="3" width="11.28515625" style="54" customWidth="1"/>
    <col min="4" max="4" width="15.7109375" style="54" customWidth="1"/>
    <col min="5" max="5" width="12" style="54" customWidth="1"/>
    <col min="6" max="6" width="13.28515625" style="54" customWidth="1"/>
    <col min="7" max="7" width="9.5703125" style="54" customWidth="1"/>
    <col min="8" max="16384" width="9.140625" style="54"/>
  </cols>
  <sheetData>
    <row r="1" spans="1:6">
      <c r="B1" s="504" t="s">
        <v>105</v>
      </c>
      <c r="C1" s="504"/>
      <c r="D1" s="504"/>
      <c r="E1" s="504"/>
      <c r="F1" s="504"/>
    </row>
    <row r="2" spans="1:6">
      <c r="B2" s="504" t="s">
        <v>47</v>
      </c>
      <c r="C2" s="504"/>
      <c r="D2" s="504"/>
      <c r="E2" s="504"/>
      <c r="F2" s="504"/>
    </row>
    <row r="3" spans="1:6">
      <c r="B3" s="505" t="s">
        <v>106</v>
      </c>
      <c r="C3" s="505"/>
      <c r="D3" s="505"/>
      <c r="E3" s="505"/>
      <c r="F3" s="505"/>
    </row>
    <row r="4" spans="1:6">
      <c r="B4" s="504" t="s">
        <v>429</v>
      </c>
      <c r="C4" s="505"/>
      <c r="D4" s="505"/>
      <c r="E4" s="505"/>
      <c r="F4" s="505"/>
    </row>
    <row r="5" spans="1:6">
      <c r="B5" s="505" t="s">
        <v>107</v>
      </c>
      <c r="C5" s="505"/>
      <c r="D5" s="505"/>
      <c r="E5" s="505"/>
      <c r="F5" s="505"/>
    </row>
    <row r="6" spans="1:6">
      <c r="B6" s="505" t="s">
        <v>108</v>
      </c>
      <c r="C6" s="505"/>
      <c r="D6" s="505"/>
      <c r="E6" s="505"/>
      <c r="F6" s="505"/>
    </row>
    <row r="7" spans="1:6">
      <c r="A7" s="55"/>
      <c r="B7" s="506"/>
      <c r="C7" s="506"/>
      <c r="D7" s="506"/>
    </row>
    <row r="8" spans="1:6">
      <c r="A8" s="55"/>
      <c r="B8" s="55"/>
      <c r="C8" s="55"/>
      <c r="D8" s="55"/>
    </row>
    <row r="9" spans="1:6" ht="20.25" customHeight="1">
      <c r="A9" s="507" t="s">
        <v>431</v>
      </c>
      <c r="B9" s="507"/>
      <c r="C9" s="507"/>
      <c r="D9" s="507"/>
      <c r="E9" s="507"/>
      <c r="F9" s="507"/>
    </row>
    <row r="10" spans="1:6" ht="18" customHeight="1">
      <c r="A10" s="507"/>
      <c r="B10" s="507"/>
      <c r="C10" s="507"/>
      <c r="D10" s="507"/>
      <c r="E10" s="507"/>
      <c r="F10" s="507"/>
    </row>
    <row r="11" spans="1:6" ht="69.75" customHeight="1">
      <c r="A11" s="507"/>
      <c r="B11" s="507"/>
      <c r="C11" s="507"/>
      <c r="D11" s="507"/>
      <c r="E11" s="507"/>
      <c r="F11" s="507"/>
    </row>
    <row r="12" spans="1:6" ht="31.5" customHeight="1">
      <c r="A12" s="56"/>
      <c r="B12" s="56"/>
      <c r="C12" s="56"/>
      <c r="D12" s="56"/>
    </row>
    <row r="13" spans="1:6" ht="16.5" customHeight="1">
      <c r="A13" s="508" t="s">
        <v>63</v>
      </c>
      <c r="B13" s="512" t="s">
        <v>152</v>
      </c>
      <c r="C13" s="512" t="s">
        <v>153</v>
      </c>
      <c r="D13" s="511" t="s">
        <v>156</v>
      </c>
      <c r="E13" s="511"/>
      <c r="F13" s="511"/>
    </row>
    <row r="14" spans="1:6" ht="24" customHeight="1">
      <c r="A14" s="509"/>
      <c r="B14" s="512"/>
      <c r="C14" s="512"/>
      <c r="D14" s="511"/>
      <c r="E14" s="511"/>
      <c r="F14" s="511"/>
    </row>
    <row r="15" spans="1:6" ht="22.5" customHeight="1">
      <c r="A15" s="510"/>
      <c r="B15" s="512"/>
      <c r="C15" s="512"/>
      <c r="D15" s="83" t="s">
        <v>426</v>
      </c>
      <c r="E15" s="83" t="s">
        <v>427</v>
      </c>
      <c r="F15" s="83" t="s">
        <v>52</v>
      </c>
    </row>
    <row r="16" spans="1:6">
      <c r="A16" s="84">
        <v>1</v>
      </c>
      <c r="B16" s="85">
        <v>2</v>
      </c>
      <c r="C16" s="86">
        <v>3</v>
      </c>
      <c r="D16" s="86">
        <v>4</v>
      </c>
      <c r="E16" s="86">
        <v>5</v>
      </c>
      <c r="F16" s="86">
        <v>6</v>
      </c>
    </row>
    <row r="17" spans="1:7" ht="15.75">
      <c r="A17" s="81" t="s">
        <v>109</v>
      </c>
      <c r="B17" s="57" t="s">
        <v>110</v>
      </c>
      <c r="C17" s="57"/>
      <c r="D17" s="57">
        <f>D19+D21+D23+D25+D27+D29</f>
        <v>8815.2000000000007</v>
      </c>
      <c r="E17" s="57">
        <f>E19+E21+E23+E25+E27+E29</f>
        <v>8300.2000000000007</v>
      </c>
      <c r="F17" s="57">
        <f>F19+F21+F23+F25+F27+F29</f>
        <v>8023</v>
      </c>
    </row>
    <row r="18" spans="1:7" ht="15.75">
      <c r="A18" s="81"/>
      <c r="B18" s="57"/>
      <c r="C18" s="57"/>
      <c r="D18" s="57"/>
      <c r="E18" s="58"/>
      <c r="F18" s="58"/>
    </row>
    <row r="19" spans="1:7" ht="70.5" customHeight="1">
      <c r="A19" s="71" t="s">
        <v>111</v>
      </c>
      <c r="B19" s="72" t="s">
        <v>161</v>
      </c>
      <c r="C19" s="72" t="s">
        <v>163</v>
      </c>
      <c r="D19" s="59">
        <v>6</v>
      </c>
      <c r="E19" s="59">
        <f>'отмена приложения'!H18</f>
        <v>6.3</v>
      </c>
      <c r="F19" s="59">
        <f>'отмена приложения'!I18</f>
        <v>6.5</v>
      </c>
      <c r="G19" s="60"/>
    </row>
    <row r="20" spans="1:7" ht="15.75">
      <c r="A20" s="80"/>
      <c r="B20" s="72"/>
      <c r="C20" s="87"/>
      <c r="D20" s="59"/>
      <c r="E20" s="58"/>
      <c r="F20" s="58"/>
      <c r="G20" s="60"/>
    </row>
    <row r="21" spans="1:7" ht="57.75">
      <c r="A21" s="71" t="s">
        <v>112</v>
      </c>
      <c r="B21" s="72" t="s">
        <v>161</v>
      </c>
      <c r="C21" s="72" t="s">
        <v>173</v>
      </c>
      <c r="D21" s="59">
        <v>6416.4</v>
      </c>
      <c r="E21" s="59">
        <v>6862.9</v>
      </c>
      <c r="F21" s="59">
        <v>6720.3</v>
      </c>
      <c r="G21" s="60"/>
    </row>
    <row r="22" spans="1:7" ht="15.75">
      <c r="A22" s="71"/>
      <c r="B22" s="72"/>
      <c r="C22" s="72"/>
      <c r="D22" s="59"/>
      <c r="E22" s="58"/>
      <c r="F22" s="58"/>
    </row>
    <row r="23" spans="1:7" ht="57.75">
      <c r="A23" s="71" t="s">
        <v>113</v>
      </c>
      <c r="B23" s="72" t="s">
        <v>161</v>
      </c>
      <c r="C23" s="72" t="s">
        <v>187</v>
      </c>
      <c r="D23" s="59">
        <v>291.60000000000002</v>
      </c>
      <c r="E23" s="59">
        <f>'отмена приложения'!H37</f>
        <v>291.60000000000002</v>
      </c>
      <c r="F23" s="59">
        <f>'отмена приложения'!I37</f>
        <v>250.9</v>
      </c>
    </row>
    <row r="24" spans="1:7" ht="15.75">
      <c r="A24" s="71"/>
      <c r="B24" s="72"/>
      <c r="C24" s="72"/>
      <c r="D24" s="59"/>
      <c r="E24" s="58"/>
      <c r="F24" s="58"/>
    </row>
    <row r="25" spans="1:7" ht="36.75" hidden="1" customHeight="1">
      <c r="A25" s="71" t="s">
        <v>114</v>
      </c>
      <c r="B25" s="72" t="s">
        <v>161</v>
      </c>
      <c r="C25" s="72" t="s">
        <v>312</v>
      </c>
      <c r="D25" s="59">
        <v>0</v>
      </c>
      <c r="E25" s="59">
        <v>0</v>
      </c>
      <c r="F25" s="59">
        <v>0</v>
      </c>
    </row>
    <row r="26" spans="1:7" ht="15.75">
      <c r="A26" s="71"/>
      <c r="B26" s="72"/>
      <c r="C26" s="72"/>
      <c r="D26" s="59"/>
      <c r="E26" s="58"/>
      <c r="F26" s="58"/>
    </row>
    <row r="27" spans="1:7" ht="15.75">
      <c r="A27" s="71" t="s">
        <v>115</v>
      </c>
      <c r="B27" s="72" t="s">
        <v>161</v>
      </c>
      <c r="C27" s="72" t="s">
        <v>195</v>
      </c>
      <c r="D27" s="59">
        <v>50</v>
      </c>
      <c r="E27" s="59">
        <f>'отмена приложения'!H45</f>
        <v>50</v>
      </c>
      <c r="F27" s="59">
        <f>'отмена приложения'!I45</f>
        <v>50</v>
      </c>
    </row>
    <row r="28" spans="1:7" ht="15.75">
      <c r="A28" s="71"/>
      <c r="B28" s="72"/>
      <c r="C28" s="72"/>
      <c r="D28" s="59"/>
      <c r="E28" s="58"/>
      <c r="F28" s="58"/>
    </row>
    <row r="29" spans="1:7" ht="15.75">
      <c r="A29" s="71" t="s">
        <v>116</v>
      </c>
      <c r="B29" s="72" t="s">
        <v>161</v>
      </c>
      <c r="C29" s="72" t="s">
        <v>206</v>
      </c>
      <c r="D29" s="59">
        <v>2051.1999999999998</v>
      </c>
      <c r="E29" s="59">
        <v>1089.4000000000001</v>
      </c>
      <c r="F29" s="59">
        <v>995.3</v>
      </c>
    </row>
    <row r="30" spans="1:7" ht="15.75">
      <c r="A30" s="73" t="s">
        <v>117</v>
      </c>
      <c r="B30" s="57" t="s">
        <v>118</v>
      </c>
      <c r="C30" s="57"/>
      <c r="D30" s="61">
        <f>D31</f>
        <v>271.60000000000002</v>
      </c>
      <c r="E30" s="61">
        <f>E31</f>
        <v>285.8</v>
      </c>
      <c r="F30" s="61">
        <f>F31</f>
        <v>0</v>
      </c>
    </row>
    <row r="31" spans="1:7" ht="29.25">
      <c r="A31" s="71" t="s">
        <v>119</v>
      </c>
      <c r="B31" s="72" t="s">
        <v>230</v>
      </c>
      <c r="C31" s="72" t="s">
        <v>163</v>
      </c>
      <c r="D31" s="59">
        <v>271.60000000000002</v>
      </c>
      <c r="E31" s="59">
        <f>'отмена приложения'!H88</f>
        <v>285.8</v>
      </c>
      <c r="F31" s="59">
        <f>'отмена приложения'!I88</f>
        <v>0</v>
      </c>
    </row>
    <row r="32" spans="1:7">
      <c r="A32" s="71"/>
      <c r="B32" s="74"/>
      <c r="C32" s="75"/>
      <c r="D32" s="59"/>
      <c r="E32" s="58"/>
      <c r="F32" s="58"/>
    </row>
    <row r="33" spans="1:6" ht="47.25">
      <c r="A33" s="73" t="s">
        <v>120</v>
      </c>
      <c r="B33" s="57" t="s">
        <v>121</v>
      </c>
      <c r="C33" s="57"/>
      <c r="D33" s="61">
        <f>D34+D35</f>
        <v>456</v>
      </c>
      <c r="E33" s="61" t="e">
        <f>E34+E35</f>
        <v>#REF!</v>
      </c>
      <c r="F33" s="61" t="e">
        <f>F34+F35</f>
        <v>#REF!</v>
      </c>
    </row>
    <row r="34" spans="1:6" ht="15.75">
      <c r="A34" s="76"/>
      <c r="B34" s="72" t="s">
        <v>163</v>
      </c>
      <c r="C34" s="72" t="s">
        <v>235</v>
      </c>
      <c r="D34" s="62">
        <v>108</v>
      </c>
      <c r="E34" s="62" t="e">
        <f>'отмена приложения'!#REF!</f>
        <v>#REF!</v>
      </c>
      <c r="F34" s="62" t="e">
        <f>'отмена приложения'!#REF!</f>
        <v>#REF!</v>
      </c>
    </row>
    <row r="35" spans="1:6" ht="15.75">
      <c r="A35" s="76" t="s">
        <v>122</v>
      </c>
      <c r="B35" s="72" t="s">
        <v>163</v>
      </c>
      <c r="C35" s="72" t="s">
        <v>237</v>
      </c>
      <c r="D35" s="62">
        <v>348</v>
      </c>
      <c r="E35" s="62">
        <f>'отмена приложения'!H99</f>
        <v>330</v>
      </c>
      <c r="F35" s="62">
        <f>'отмена приложения'!I99</f>
        <v>275</v>
      </c>
    </row>
    <row r="36" spans="1:6" ht="15.75">
      <c r="A36" s="77" t="s">
        <v>123</v>
      </c>
      <c r="B36" s="57" t="s">
        <v>124</v>
      </c>
      <c r="C36" s="57"/>
      <c r="D36" s="61">
        <f>D37+D38</f>
        <v>2360.4</v>
      </c>
      <c r="E36" s="61">
        <f>E37+E38</f>
        <v>2800</v>
      </c>
      <c r="F36" s="61">
        <f>F37+F38</f>
        <v>2810</v>
      </c>
    </row>
    <row r="37" spans="1:6" ht="30.75">
      <c r="A37" s="78" t="s">
        <v>125</v>
      </c>
      <c r="B37" s="72" t="s">
        <v>173</v>
      </c>
      <c r="C37" s="72" t="s">
        <v>235</v>
      </c>
      <c r="D37" s="63">
        <v>2265.4</v>
      </c>
      <c r="E37" s="63">
        <v>2745</v>
      </c>
      <c r="F37" s="63">
        <v>2755</v>
      </c>
    </row>
    <row r="38" spans="1:6" ht="32.25" customHeight="1">
      <c r="A38" s="76" t="s">
        <v>126</v>
      </c>
      <c r="B38" s="72" t="s">
        <v>173</v>
      </c>
      <c r="C38" s="72" t="s">
        <v>267</v>
      </c>
      <c r="D38" s="62">
        <v>95</v>
      </c>
      <c r="E38" s="62">
        <v>55</v>
      </c>
      <c r="F38" s="62">
        <v>55</v>
      </c>
    </row>
    <row r="39" spans="1:6" ht="15.75">
      <c r="A39" s="79" t="s">
        <v>127</v>
      </c>
      <c r="B39" s="57" t="s">
        <v>128</v>
      </c>
      <c r="C39" s="57"/>
      <c r="D39" s="61">
        <f>D40+D41+D42</f>
        <v>17487</v>
      </c>
      <c r="E39" s="61">
        <f>E40+E41+E42</f>
        <v>7689.9</v>
      </c>
      <c r="F39" s="61">
        <f>F40+F41+F42</f>
        <v>5267.4</v>
      </c>
    </row>
    <row r="40" spans="1:6" ht="15.75">
      <c r="A40" s="67" t="s">
        <v>129</v>
      </c>
      <c r="B40" s="72" t="s">
        <v>281</v>
      </c>
      <c r="C40" s="72" t="s">
        <v>161</v>
      </c>
      <c r="D40" s="62">
        <v>1475</v>
      </c>
      <c r="E40" s="62">
        <v>3788</v>
      </c>
      <c r="F40" s="62">
        <v>1537.7</v>
      </c>
    </row>
    <row r="41" spans="1:6" ht="15.75">
      <c r="A41" s="67" t="s">
        <v>130</v>
      </c>
      <c r="B41" s="72" t="s">
        <v>281</v>
      </c>
      <c r="C41" s="72" t="s">
        <v>230</v>
      </c>
      <c r="D41" s="62">
        <v>690</v>
      </c>
      <c r="E41" s="62">
        <f>'отмена приложения'!H160</f>
        <v>393.3</v>
      </c>
      <c r="F41" s="62">
        <f>'отмена приложения'!I160</f>
        <v>550</v>
      </c>
    </row>
    <row r="42" spans="1:6" ht="15.75">
      <c r="A42" s="67" t="s">
        <v>131</v>
      </c>
      <c r="B42" s="72" t="s">
        <v>281</v>
      </c>
      <c r="C42" s="72" t="s">
        <v>163</v>
      </c>
      <c r="D42" s="62">
        <v>15322</v>
      </c>
      <c r="E42" s="62">
        <v>3508.6</v>
      </c>
      <c r="F42" s="62">
        <v>3179.7</v>
      </c>
    </row>
    <row r="43" spans="1:6">
      <c r="A43" s="64" t="s">
        <v>132</v>
      </c>
      <c r="B43" s="65" t="s">
        <v>133</v>
      </c>
      <c r="C43" s="68"/>
      <c r="D43" s="66">
        <f>D44</f>
        <v>50</v>
      </c>
      <c r="E43" s="66" t="e">
        <f>E44</f>
        <v>#REF!</v>
      </c>
      <c r="F43" s="66" t="e">
        <f>F44</f>
        <v>#REF!</v>
      </c>
    </row>
    <row r="44" spans="1:6">
      <c r="A44" s="67" t="s">
        <v>134</v>
      </c>
      <c r="B44" s="68" t="s">
        <v>312</v>
      </c>
      <c r="C44" s="68" t="s">
        <v>312</v>
      </c>
      <c r="D44" s="62">
        <v>50</v>
      </c>
      <c r="E44" s="62" t="e">
        <f>'отмена приложения'!#REF!</f>
        <v>#REF!</v>
      </c>
      <c r="F44" s="62" t="e">
        <f>'отмена приложения'!#REF!</f>
        <v>#REF!</v>
      </c>
    </row>
    <row r="45" spans="1:6" ht="15.75">
      <c r="A45" s="73" t="s">
        <v>135</v>
      </c>
      <c r="B45" s="57" t="s">
        <v>136</v>
      </c>
      <c r="C45" s="57"/>
      <c r="D45" s="61">
        <v>4923.8</v>
      </c>
      <c r="E45" s="61">
        <f>E46</f>
        <v>6273.9</v>
      </c>
      <c r="F45" s="61">
        <f>F46</f>
        <v>5385.2</v>
      </c>
    </row>
    <row r="46" spans="1:6">
      <c r="A46" s="80" t="s">
        <v>137</v>
      </c>
      <c r="B46" s="68" t="s">
        <v>317</v>
      </c>
      <c r="C46" s="68" t="s">
        <v>161</v>
      </c>
      <c r="D46" s="62">
        <f>4210+200+783.1+33.6</f>
        <v>5226.7000000000007</v>
      </c>
      <c r="E46" s="62">
        <f>'отмена приложения'!H227</f>
        <v>6273.9</v>
      </c>
      <c r="F46" s="62">
        <f>'отмена приложения'!I227</f>
        <v>5385.2</v>
      </c>
    </row>
    <row r="47" spans="1:6" ht="15.75">
      <c r="A47" s="81" t="s">
        <v>138</v>
      </c>
      <c r="B47" s="57" t="s">
        <v>139</v>
      </c>
      <c r="C47" s="57"/>
      <c r="D47" s="61">
        <f>D48+D49</f>
        <v>2508.6</v>
      </c>
      <c r="E47" s="61" t="e">
        <f>E48+E49</f>
        <v>#REF!</v>
      </c>
      <c r="F47" s="61" t="e">
        <f>F48+F49</f>
        <v>#REF!</v>
      </c>
    </row>
    <row r="48" spans="1:6">
      <c r="A48" s="80" t="s">
        <v>140</v>
      </c>
      <c r="B48" s="68" t="s">
        <v>237</v>
      </c>
      <c r="C48" s="68" t="s">
        <v>161</v>
      </c>
      <c r="D48" s="62">
        <v>2508.6</v>
      </c>
      <c r="E48" s="62">
        <f>'отмена приложения'!H244</f>
        <v>2677.5</v>
      </c>
      <c r="F48" s="62">
        <f>'отмена приложения'!I244</f>
        <v>2784.6</v>
      </c>
    </row>
    <row r="49" spans="1:6">
      <c r="A49" s="80" t="s">
        <v>141</v>
      </c>
      <c r="B49" s="68" t="s">
        <v>237</v>
      </c>
      <c r="C49" s="68" t="s">
        <v>163</v>
      </c>
      <c r="D49" s="62">
        <v>0</v>
      </c>
      <c r="E49" s="62" t="e">
        <f>'отмена приложения'!#REF!</f>
        <v>#REF!</v>
      </c>
      <c r="F49" s="62" t="e">
        <f>'отмена приложения'!#REF!</f>
        <v>#REF!</v>
      </c>
    </row>
    <row r="50" spans="1:6" ht="15.75">
      <c r="A50" s="81" t="s">
        <v>142</v>
      </c>
      <c r="B50" s="57" t="s">
        <v>143</v>
      </c>
      <c r="C50" s="57"/>
      <c r="D50" s="61">
        <f>D51</f>
        <v>703.3</v>
      </c>
      <c r="E50" s="61">
        <f>E51</f>
        <v>697</v>
      </c>
      <c r="F50" s="61">
        <f>F51</f>
        <v>725</v>
      </c>
    </row>
    <row r="51" spans="1:6">
      <c r="A51" s="80" t="s">
        <v>142</v>
      </c>
      <c r="B51" s="68" t="s">
        <v>195</v>
      </c>
      <c r="C51" s="68" t="s">
        <v>161</v>
      </c>
      <c r="D51" s="62">
        <v>703.3</v>
      </c>
      <c r="E51" s="62">
        <f>'отмена приложения'!H253</f>
        <v>697</v>
      </c>
      <c r="F51" s="62">
        <f>'отмена приложения'!I253</f>
        <v>725</v>
      </c>
    </row>
    <row r="52" spans="1:6">
      <c r="A52" s="80"/>
      <c r="B52" s="68"/>
      <c r="C52" s="68"/>
      <c r="D52" s="62"/>
      <c r="E52" s="58"/>
      <c r="F52" s="58"/>
    </row>
    <row r="53" spans="1:6" ht="18">
      <c r="A53" s="502" t="s">
        <v>442</v>
      </c>
      <c r="B53" s="502"/>
      <c r="C53" s="502"/>
      <c r="D53" s="70">
        <f>D50+D47+D45+D39+D36+D33+D30+D17+D43</f>
        <v>37575.9</v>
      </c>
      <c r="E53" s="70" t="e">
        <f>E50+E47+E45+E39+E36+E33+E30+E17+E43</f>
        <v>#REF!</v>
      </c>
      <c r="F53" s="70" t="e">
        <f>F50+F47+F45+F39+F36+F33+F30+F17+F43</f>
        <v>#REF!</v>
      </c>
    </row>
    <row r="54" spans="1:6">
      <c r="A54" s="503" t="s">
        <v>441</v>
      </c>
      <c r="B54" s="503"/>
      <c r="C54" s="503"/>
      <c r="D54" s="82">
        <v>0</v>
      </c>
      <c r="E54" s="69" t="e">
        <f>(E53-E31-3.5)*2.5%</f>
        <v>#REF!</v>
      </c>
      <c r="F54" s="69" t="e">
        <f>(F53-F31-3.5)*5%</f>
        <v>#REF!</v>
      </c>
    </row>
    <row r="55" spans="1:6" ht="18">
      <c r="A55" s="502" t="s">
        <v>144</v>
      </c>
      <c r="B55" s="502"/>
      <c r="C55" s="502"/>
      <c r="D55" s="70">
        <f>D53+D54</f>
        <v>37575.9</v>
      </c>
      <c r="E55" s="70" t="e">
        <f>E53+E54</f>
        <v>#REF!</v>
      </c>
      <c r="F55" s="70" t="e">
        <f>F53+F54</f>
        <v>#REF!</v>
      </c>
    </row>
  </sheetData>
  <mergeCells count="15">
    <mergeCell ref="B1:F1"/>
    <mergeCell ref="A53:C53"/>
    <mergeCell ref="B7:D7"/>
    <mergeCell ref="A9:F11"/>
    <mergeCell ref="A13:A15"/>
    <mergeCell ref="D13:F14"/>
    <mergeCell ref="B13:B15"/>
    <mergeCell ref="C13:C15"/>
    <mergeCell ref="B4:F4"/>
    <mergeCell ref="B5:F5"/>
    <mergeCell ref="A55:C55"/>
    <mergeCell ref="A54:C54"/>
    <mergeCell ref="B2:F2"/>
    <mergeCell ref="B3:F3"/>
    <mergeCell ref="B6:F6"/>
  </mergeCells>
  <phoneticPr fontId="46" type="noConversion"/>
  <pageMargins left="0.78740157480314965" right="0.39370078740157483" top="0.78740157480314965" bottom="0.78740157480314965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0"/>
  <sheetViews>
    <sheetView zoomScale="150" zoomScaleNormal="150" workbookViewId="0">
      <selection activeCell="E12" sqref="E12:E14"/>
    </sheetView>
  </sheetViews>
  <sheetFormatPr defaultColWidth="9.140625" defaultRowHeight="15"/>
  <cols>
    <col min="1" max="1" width="62.42578125" style="89" customWidth="1"/>
    <col min="2" max="2" width="8.7109375" style="89" customWidth="1"/>
    <col min="3" max="3" width="6.85546875" style="89" customWidth="1"/>
    <col min="4" max="4" width="11.28515625" style="89" customWidth="1"/>
    <col min="5" max="5" width="12.7109375" style="89" customWidth="1"/>
    <col min="6" max="6" width="11.140625" style="89" customWidth="1"/>
    <col min="7" max="7" width="10.7109375" style="89" customWidth="1"/>
    <col min="8" max="8" width="9.42578125" style="89" customWidth="1"/>
    <col min="9" max="9" width="22.42578125" style="89" customWidth="1"/>
    <col min="10" max="16384" width="9.140625" style="89"/>
  </cols>
  <sheetData>
    <row r="1" spans="1:9" ht="18.75">
      <c r="A1" s="88"/>
      <c r="D1" s="513" t="s">
        <v>485</v>
      </c>
      <c r="E1" s="513"/>
      <c r="F1" s="513"/>
      <c r="G1" s="212"/>
      <c r="H1" s="88"/>
    </row>
    <row r="2" spans="1:9" ht="18.75">
      <c r="A2" s="88"/>
      <c r="D2" s="497"/>
      <c r="E2" s="497"/>
      <c r="F2" s="213"/>
      <c r="G2" s="213"/>
    </row>
    <row r="3" spans="1:9">
      <c r="A3" s="489" t="s">
        <v>757</v>
      </c>
      <c r="B3" s="486"/>
      <c r="C3" s="486"/>
      <c r="D3" s="486"/>
      <c r="E3" s="486"/>
      <c r="F3" s="486"/>
      <c r="G3" s="331"/>
      <c r="H3" s="331"/>
      <c r="I3" s="331"/>
    </row>
    <row r="4" spans="1:9">
      <c r="A4" s="477" t="s">
        <v>487</v>
      </c>
      <c r="B4" s="486"/>
      <c r="C4" s="486"/>
      <c r="D4" s="486"/>
      <c r="E4" s="486"/>
      <c r="F4" s="486"/>
      <c r="G4" s="332"/>
      <c r="H4" s="332"/>
      <c r="I4" s="332"/>
    </row>
    <row r="5" spans="1:9">
      <c r="A5" s="477" t="s">
        <v>488</v>
      </c>
      <c r="B5" s="486"/>
      <c r="C5" s="486"/>
      <c r="D5" s="486"/>
      <c r="E5" s="486"/>
      <c r="F5" s="486"/>
      <c r="G5" s="332"/>
      <c r="H5" s="332"/>
      <c r="I5" s="332"/>
    </row>
    <row r="6" spans="1:9">
      <c r="A6" s="331"/>
      <c r="B6" s="331"/>
      <c r="C6" s="331"/>
      <c r="D6" s="330"/>
      <c r="E6" s="488" t="s">
        <v>760</v>
      </c>
      <c r="F6" s="478"/>
      <c r="G6" s="330"/>
      <c r="H6" s="330"/>
      <c r="I6" s="330"/>
    </row>
    <row r="9" spans="1:9" ht="18.75" customHeight="1">
      <c r="A9" s="514" t="s">
        <v>64</v>
      </c>
      <c r="B9" s="514"/>
      <c r="C9" s="514"/>
      <c r="D9" s="514"/>
      <c r="E9" s="514"/>
      <c r="F9" s="514"/>
    </row>
    <row r="10" spans="1:9" ht="18.75">
      <c r="A10" s="525" t="s">
        <v>678</v>
      </c>
      <c r="B10" s="525"/>
      <c r="C10" s="525"/>
      <c r="D10" s="525"/>
      <c r="E10" s="525"/>
      <c r="F10" s="525"/>
    </row>
    <row r="11" spans="1:9" ht="18.75">
      <c r="A11" s="217"/>
      <c r="B11" s="217"/>
      <c r="C11" s="217"/>
      <c r="D11" s="217"/>
      <c r="E11" s="218"/>
      <c r="F11" s="218"/>
    </row>
    <row r="12" spans="1:9" ht="15.75">
      <c r="A12" s="521" t="s">
        <v>63</v>
      </c>
      <c r="B12" s="524" t="s">
        <v>65</v>
      </c>
      <c r="C12" s="524"/>
      <c r="D12" s="516" t="s">
        <v>677</v>
      </c>
      <c r="E12" s="530" t="s">
        <v>489</v>
      </c>
      <c r="F12" s="528" t="s">
        <v>628</v>
      </c>
    </row>
    <row r="13" spans="1:9" ht="15" customHeight="1">
      <c r="A13" s="522"/>
      <c r="B13" s="516" t="s">
        <v>66</v>
      </c>
      <c r="C13" s="518" t="s">
        <v>67</v>
      </c>
      <c r="D13" s="529"/>
      <c r="E13" s="531"/>
      <c r="F13" s="528"/>
      <c r="G13" s="281"/>
    </row>
    <row r="14" spans="1:9" ht="15" customHeight="1">
      <c r="A14" s="523"/>
      <c r="B14" s="517"/>
      <c r="C14" s="518"/>
      <c r="D14" s="517"/>
      <c r="E14" s="532"/>
      <c r="F14" s="528"/>
      <c r="G14" s="281"/>
    </row>
    <row r="15" spans="1:9" ht="15.75">
      <c r="A15" s="335" t="s">
        <v>109</v>
      </c>
      <c r="B15" s="336" t="s">
        <v>110</v>
      </c>
      <c r="C15" s="336"/>
      <c r="D15" s="337">
        <f>' ГОТОВО приложение 4'!G17</f>
        <v>8338.2999999999993</v>
      </c>
      <c r="E15" s="337">
        <f>' ГОТОВО приложение 4'!H17</f>
        <v>7750</v>
      </c>
      <c r="F15" s="337">
        <f>' ГОТОВО приложение 4'!I17</f>
        <v>7596.5</v>
      </c>
    </row>
    <row r="16" spans="1:9" ht="47.25">
      <c r="A16" s="30" t="s">
        <v>112</v>
      </c>
      <c r="B16" s="336"/>
      <c r="C16" s="27" t="s">
        <v>18</v>
      </c>
      <c r="D16" s="338">
        <f>' ГОТОВО приложение 4'!G18</f>
        <v>7</v>
      </c>
      <c r="E16" s="338">
        <f>' ГОТОВО приложение 4'!H18</f>
        <v>7</v>
      </c>
      <c r="F16" s="338">
        <f>' ГОТОВО приложение 4'!I18</f>
        <v>7</v>
      </c>
      <c r="G16" s="94"/>
      <c r="H16" s="94"/>
      <c r="I16" s="94"/>
    </row>
    <row r="17" spans="1:9" ht="45">
      <c r="A17" s="273" t="s">
        <v>172</v>
      </c>
      <c r="B17" s="202"/>
      <c r="C17" s="203" t="s">
        <v>17</v>
      </c>
      <c r="D17" s="204">
        <f>' ГОТОВО приложение 4'!G23</f>
        <v>7276.0999999999995</v>
      </c>
      <c r="E17" s="204">
        <f>' ГОТОВО приложение 4'!H23</f>
        <v>7025.8</v>
      </c>
      <c r="F17" s="204">
        <f>' ГОТОВО приложение 4'!I23</f>
        <v>6913</v>
      </c>
      <c r="G17" s="14"/>
      <c r="H17" s="14"/>
      <c r="I17" s="14"/>
    </row>
    <row r="18" spans="1:9" ht="15" customHeight="1">
      <c r="A18" s="519" t="s">
        <v>186</v>
      </c>
      <c r="B18" s="520"/>
      <c r="C18" s="520" t="s">
        <v>20</v>
      </c>
      <c r="D18" s="526">
        <f>' ГОТОВО приложение 4'!G37</f>
        <v>258.2</v>
      </c>
      <c r="E18" s="526">
        <f>' ГОТОВО приложение 4'!H37</f>
        <v>258.2</v>
      </c>
      <c r="F18" s="526">
        <f>' ГОТОВО приложение 4'!I37</f>
        <v>217.5</v>
      </c>
      <c r="G18" s="94"/>
      <c r="H18" s="94"/>
      <c r="I18" s="94"/>
    </row>
    <row r="19" spans="1:9">
      <c r="A19" s="519"/>
      <c r="B19" s="520"/>
      <c r="C19" s="520"/>
      <c r="D19" s="527"/>
      <c r="E19" s="527"/>
      <c r="F19" s="527"/>
      <c r="G19" s="94"/>
      <c r="H19" s="94"/>
      <c r="I19" s="94"/>
    </row>
    <row r="20" spans="1:9">
      <c r="A20" s="339" t="s">
        <v>115</v>
      </c>
      <c r="B20" s="203"/>
      <c r="C20" s="203" t="s">
        <v>22</v>
      </c>
      <c r="D20" s="204">
        <f>' ГОТОВО приложение 4'!G45</f>
        <v>50</v>
      </c>
      <c r="E20" s="204">
        <f>' ГОТОВО приложение 4'!H45</f>
        <v>50</v>
      </c>
      <c r="F20" s="204">
        <f>' ГОТОВО приложение 4'!I45</f>
        <v>50</v>
      </c>
      <c r="G20" s="94"/>
      <c r="H20" s="94"/>
      <c r="I20" s="94"/>
    </row>
    <row r="21" spans="1:9">
      <c r="A21" s="339" t="s">
        <v>116</v>
      </c>
      <c r="B21" s="340"/>
      <c r="C21" s="203" t="s">
        <v>449</v>
      </c>
      <c r="D21" s="204">
        <f>' ГОТОВО приложение 4'!G51</f>
        <v>747</v>
      </c>
      <c r="E21" s="204">
        <f>' ГОТОВО приложение 4'!H51</f>
        <v>409</v>
      </c>
      <c r="F21" s="204">
        <f>' ГОТОВО приложение 4'!I51</f>
        <v>409</v>
      </c>
      <c r="G21" s="94"/>
      <c r="H21" s="94"/>
      <c r="I21" s="94"/>
    </row>
    <row r="22" spans="1:9" ht="15.75">
      <c r="A22" s="341" t="s">
        <v>117</v>
      </c>
      <c r="B22" s="205" t="s">
        <v>118</v>
      </c>
      <c r="C22" s="202"/>
      <c r="D22" s="221">
        <f>' ГОТОВО приложение 4'!G90</f>
        <v>0</v>
      </c>
      <c r="E22" s="221">
        <f>' ГОТОВО приложение 4'!H90</f>
        <v>0</v>
      </c>
      <c r="F22" s="221">
        <f>' ГОТОВО приложение 4'!I90</f>
        <v>0</v>
      </c>
      <c r="G22" s="94"/>
      <c r="H22" s="94"/>
      <c r="I22" s="94"/>
    </row>
    <row r="23" spans="1:9" ht="15.75">
      <c r="A23" s="339" t="s">
        <v>119</v>
      </c>
      <c r="B23" s="205"/>
      <c r="C23" s="203" t="s">
        <v>24</v>
      </c>
      <c r="D23" s="204">
        <f>' ГОТОВО приложение 4'!G91</f>
        <v>0</v>
      </c>
      <c r="E23" s="204">
        <v>299.60000000000002</v>
      </c>
      <c r="F23" s="204">
        <v>309.89999999999998</v>
      </c>
      <c r="G23" s="94"/>
      <c r="H23" s="94"/>
      <c r="I23" s="94"/>
    </row>
    <row r="24" spans="1:9" ht="31.5">
      <c r="A24" s="274" t="s">
        <v>120</v>
      </c>
      <c r="B24" s="205" t="s">
        <v>121</v>
      </c>
      <c r="C24" s="206"/>
      <c r="D24" s="221">
        <f>' ГОТОВО приложение 4'!G97</f>
        <v>192.5</v>
      </c>
      <c r="E24" s="221">
        <f>' ГОТОВО приложение 4'!H97</f>
        <v>179.4</v>
      </c>
      <c r="F24" s="221">
        <f>' ГОТОВО приложение 4'!I97</f>
        <v>234.2</v>
      </c>
      <c r="G24" s="94"/>
      <c r="H24" s="94"/>
      <c r="I24" s="94"/>
    </row>
    <row r="25" spans="1:9" ht="45">
      <c r="A25" s="273" t="s">
        <v>68</v>
      </c>
      <c r="B25" s="202"/>
      <c r="C25" s="203" t="s">
        <v>453</v>
      </c>
      <c r="D25" s="204">
        <f>' ГОТОВО приложение 4'!G98</f>
        <v>27.5</v>
      </c>
      <c r="E25" s="204">
        <f>' ГОТОВО приложение 4'!H98</f>
        <v>14.4</v>
      </c>
      <c r="F25" s="204">
        <f>' ГОТОВО приложение 4'!I98</f>
        <v>19.2</v>
      </c>
      <c r="G25" s="94"/>
      <c r="H25" s="94"/>
      <c r="I25" s="94"/>
    </row>
    <row r="26" spans="1:9">
      <c r="A26" s="273" t="s">
        <v>122</v>
      </c>
      <c r="B26" s="202"/>
      <c r="C26" s="203" t="s">
        <v>453</v>
      </c>
      <c r="D26" s="204">
        <f>' ГОТОВО приложение 4'!G107</f>
        <v>165</v>
      </c>
      <c r="E26" s="204">
        <f>' ГОТОВО приложение 4'!H107</f>
        <v>165</v>
      </c>
      <c r="F26" s="204">
        <f>' ГОТОВО приложение 4'!I107</f>
        <v>215</v>
      </c>
      <c r="G26" s="94"/>
      <c r="H26" s="94"/>
      <c r="I26" s="94"/>
    </row>
    <row r="27" spans="1:9" ht="15.75">
      <c r="A27" s="274" t="s">
        <v>69</v>
      </c>
      <c r="B27" s="205" t="s">
        <v>124</v>
      </c>
      <c r="C27" s="203"/>
      <c r="D27" s="221">
        <f>' ГОТОВО приложение 4'!G113</f>
        <v>4881.8</v>
      </c>
      <c r="E27" s="221">
        <f>' ГОТОВО приложение 4'!H113</f>
        <v>5028.8999999999996</v>
      </c>
      <c r="F27" s="221">
        <f>' ГОТОВО приложение 4'!I113</f>
        <v>5961.2</v>
      </c>
      <c r="G27" s="94"/>
      <c r="H27" s="94"/>
      <c r="I27" s="94"/>
    </row>
    <row r="28" spans="1:9">
      <c r="A28" s="273" t="s">
        <v>70</v>
      </c>
      <c r="B28" s="202"/>
      <c r="C28" s="203" t="s">
        <v>2</v>
      </c>
      <c r="D28" s="204">
        <f>' ГОТОВО приложение 4'!G114</f>
        <v>4715.8</v>
      </c>
      <c r="E28" s="204">
        <f>' ГОТОВО приложение 4'!H114</f>
        <v>4857.8999999999996</v>
      </c>
      <c r="F28" s="204">
        <f>' ГОТОВО приложение 4'!I114</f>
        <v>5785.2</v>
      </c>
      <c r="G28" s="94"/>
      <c r="H28" s="94"/>
      <c r="I28" s="94"/>
    </row>
    <row r="29" spans="1:9">
      <c r="A29" s="273" t="s">
        <v>126</v>
      </c>
      <c r="B29" s="202"/>
      <c r="C29" s="203" t="s">
        <v>450</v>
      </c>
      <c r="D29" s="204">
        <f>' ГОТОВО приложение 4'!G141</f>
        <v>166</v>
      </c>
      <c r="E29" s="204">
        <f>' ГОТОВО приложение 4'!H141</f>
        <v>171</v>
      </c>
      <c r="F29" s="204">
        <f>' ГОТОВО приложение 4'!I141</f>
        <v>176</v>
      </c>
      <c r="G29" s="94"/>
      <c r="H29" s="94"/>
      <c r="I29" s="94"/>
    </row>
    <row r="30" spans="1:9" ht="15.75">
      <c r="A30" s="276" t="s">
        <v>127</v>
      </c>
      <c r="B30" s="205" t="s">
        <v>128</v>
      </c>
      <c r="C30" s="206"/>
      <c r="D30" s="221">
        <f>' ГОТОВО приложение 4'!G151</f>
        <v>17830.2</v>
      </c>
      <c r="E30" s="221">
        <f>' ГОТОВО приложение 4'!H151</f>
        <v>9321.2999999999993</v>
      </c>
      <c r="F30" s="221">
        <f>' ГОТОВО приложение 4'!I151</f>
        <v>3302.1</v>
      </c>
      <c r="G30" s="94"/>
      <c r="H30" s="94"/>
      <c r="I30" s="94"/>
    </row>
    <row r="31" spans="1:9">
      <c r="A31" s="277" t="s">
        <v>129</v>
      </c>
      <c r="B31" s="203"/>
      <c r="C31" s="203" t="s">
        <v>5</v>
      </c>
      <c r="D31" s="204">
        <f>' ГОТОВО приложение 4'!G152</f>
        <v>370</v>
      </c>
      <c r="E31" s="204">
        <f>' ГОТОВО приложение 4'!H152</f>
        <v>315</v>
      </c>
      <c r="F31" s="204">
        <f>' ГОТОВО приложение 4'!I152</f>
        <v>310</v>
      </c>
      <c r="G31" s="94"/>
      <c r="H31" s="94"/>
      <c r="I31" s="94"/>
    </row>
    <row r="32" spans="1:9">
      <c r="A32" s="277" t="s">
        <v>130</v>
      </c>
      <c r="B32" s="203"/>
      <c r="C32" s="203" t="s">
        <v>4</v>
      </c>
      <c r="D32" s="204">
        <f>' ГОТОВО приложение 4'!G168</f>
        <v>6000</v>
      </c>
      <c r="E32" s="204">
        <f>' ГОТОВО приложение 4'!H168</f>
        <v>5942.1</v>
      </c>
      <c r="F32" s="204">
        <f>' ГОТОВО приложение 4'!I168</f>
        <v>542.1</v>
      </c>
      <c r="G32" s="187"/>
      <c r="H32" s="94"/>
      <c r="I32" s="94"/>
    </row>
    <row r="33" spans="1:9">
      <c r="A33" s="277" t="s">
        <v>131</v>
      </c>
      <c r="B33" s="203"/>
      <c r="C33" s="203" t="s">
        <v>9</v>
      </c>
      <c r="D33" s="204">
        <f>' ГОТОВО приложение 4'!G176</f>
        <v>11460.2</v>
      </c>
      <c r="E33" s="204">
        <f>' ГОТОВО приложение 4'!H176</f>
        <v>3064.2</v>
      </c>
      <c r="F33" s="204">
        <f>' ГОТОВО приложение 4'!I176</f>
        <v>2450</v>
      </c>
      <c r="G33" s="94"/>
      <c r="H33" s="94"/>
      <c r="I33" s="94"/>
    </row>
    <row r="34" spans="1:9" ht="15.75">
      <c r="A34" s="275" t="s">
        <v>132</v>
      </c>
      <c r="B34" s="205" t="s">
        <v>133</v>
      </c>
      <c r="C34" s="430"/>
      <c r="D34" s="207">
        <v>50</v>
      </c>
      <c r="E34" s="207">
        <v>50</v>
      </c>
      <c r="F34" s="207">
        <v>50</v>
      </c>
      <c r="G34" s="94"/>
      <c r="H34" s="94"/>
      <c r="I34" s="94"/>
    </row>
    <row r="35" spans="1:9">
      <c r="A35" s="273" t="s">
        <v>134</v>
      </c>
      <c r="B35" s="202"/>
      <c r="C35" s="430" t="s">
        <v>15</v>
      </c>
      <c r="D35" s="204">
        <v>50</v>
      </c>
      <c r="E35" s="204">
        <v>50</v>
      </c>
      <c r="F35" s="204">
        <v>50</v>
      </c>
      <c r="G35" s="94"/>
      <c r="H35" s="94"/>
      <c r="I35" s="94"/>
    </row>
    <row r="36" spans="1:9" ht="15.75">
      <c r="A36" s="274" t="s">
        <v>71</v>
      </c>
      <c r="B36" s="205" t="s">
        <v>136</v>
      </c>
      <c r="C36" s="206"/>
      <c r="D36" s="221">
        <f>' ГОТОВО приложение 4'!G218</f>
        <v>4874.2000000000007</v>
      </c>
      <c r="E36" s="221">
        <f>' ГОТОВО приложение 4'!H218</f>
        <v>5211.9000000000005</v>
      </c>
      <c r="F36" s="221">
        <f>' ГОТОВО приложение 4'!I218</f>
        <v>5385.2</v>
      </c>
      <c r="G36" s="94"/>
      <c r="H36" s="94"/>
      <c r="I36" s="94"/>
    </row>
    <row r="37" spans="1:9" ht="15.75">
      <c r="A37" s="277" t="s">
        <v>137</v>
      </c>
      <c r="B37" s="220"/>
      <c r="C37" s="203" t="s">
        <v>8</v>
      </c>
      <c r="D37" s="204">
        <f>' ГОТОВО приложение 4'!G219</f>
        <v>4874.2000000000007</v>
      </c>
      <c r="E37" s="204">
        <f>' ГОТОВО приложение 4'!H219</f>
        <v>5211.9000000000005</v>
      </c>
      <c r="F37" s="204">
        <f>' ГОТОВО приложение 4'!I219</f>
        <v>5385.2</v>
      </c>
      <c r="G37" s="94"/>
      <c r="H37" s="94"/>
      <c r="I37" s="94"/>
    </row>
    <row r="38" spans="1:9" ht="15.75">
      <c r="A38" s="276" t="s">
        <v>72</v>
      </c>
      <c r="B38" s="205" t="s">
        <v>139</v>
      </c>
      <c r="C38" s="203"/>
      <c r="D38" s="221">
        <f>' ГОТОВО приложение 4'!G246</f>
        <v>2757.9</v>
      </c>
      <c r="E38" s="221">
        <f>' ГОТОВО приложение 4'!H246</f>
        <v>3056.1</v>
      </c>
      <c r="F38" s="221">
        <f>' ГОТОВО приложение 4'!I246</f>
        <v>3304.3</v>
      </c>
      <c r="G38" s="94"/>
      <c r="H38" s="94"/>
      <c r="I38" s="94"/>
    </row>
    <row r="39" spans="1:9" ht="15.75">
      <c r="A39" s="278" t="s">
        <v>73</v>
      </c>
      <c r="B39" s="205"/>
      <c r="C39" s="203" t="s">
        <v>11</v>
      </c>
      <c r="D39" s="204">
        <f>' ГОТОВО приложение 4'!G247</f>
        <v>2757.9</v>
      </c>
      <c r="E39" s="204">
        <f>' ГОТОВО приложение 4'!H247</f>
        <v>3006.1</v>
      </c>
      <c r="F39" s="204">
        <f>' ГОТОВО приложение 4'!I247</f>
        <v>3254.3</v>
      </c>
      <c r="G39" s="94"/>
      <c r="H39" s="94"/>
      <c r="I39" s="94"/>
    </row>
    <row r="40" spans="1:9" ht="15.75">
      <c r="A40" s="276" t="s">
        <v>142</v>
      </c>
      <c r="B40" s="205" t="s">
        <v>143</v>
      </c>
      <c r="C40" s="203"/>
      <c r="D40" s="207">
        <f>' ГОТОВО приложение 4'!G257</f>
        <v>834.2</v>
      </c>
      <c r="E40" s="207">
        <f>' ГОТОВО приложение 4'!H257</f>
        <v>915.9</v>
      </c>
      <c r="F40" s="207">
        <f>' ГОТОВО приложение 4'!I257</f>
        <v>920</v>
      </c>
      <c r="G40" s="94"/>
      <c r="H40" s="94"/>
      <c r="I40" s="94"/>
    </row>
    <row r="41" spans="1:9" ht="15.75">
      <c r="A41" s="278" t="s">
        <v>142</v>
      </c>
      <c r="B41" s="205"/>
      <c r="C41" s="203" t="s">
        <v>10</v>
      </c>
      <c r="D41" s="204">
        <f>' ГОТОВО приложение 4'!G258</f>
        <v>834.2</v>
      </c>
      <c r="E41" s="204">
        <f>' ГОТОВО приложение 4'!H258</f>
        <v>915.9</v>
      </c>
      <c r="F41" s="204">
        <f>' ГОТОВО приложение 4'!I258</f>
        <v>920</v>
      </c>
      <c r="G41" s="94"/>
      <c r="H41" s="94"/>
      <c r="I41" s="94"/>
    </row>
    <row r="42" spans="1:9" ht="15.75">
      <c r="A42" s="276"/>
      <c r="B42" s="205"/>
      <c r="C42" s="206"/>
      <c r="D42" s="207">
        <f>D40+D38+D36+D30+D34+D27+D24+D22+D15</f>
        <v>39759.1</v>
      </c>
      <c r="E42" s="207">
        <f t="shared" ref="E42:F42" si="0">E40+E38+E36+E30+E34+E27+E24+E22+E15</f>
        <v>31513.5</v>
      </c>
      <c r="F42" s="207">
        <f t="shared" si="0"/>
        <v>26753.5</v>
      </c>
      <c r="G42" s="94"/>
      <c r="H42" s="94"/>
      <c r="I42" s="94"/>
    </row>
    <row r="43" spans="1:9" ht="15.75">
      <c r="A43" s="278" t="s">
        <v>441</v>
      </c>
      <c r="B43" s="205"/>
      <c r="C43" s="203"/>
      <c r="D43" s="204"/>
      <c r="E43" s="204">
        <v>687.58</v>
      </c>
      <c r="F43" s="204">
        <v>1408.1</v>
      </c>
      <c r="G43" s="94"/>
      <c r="H43" s="94"/>
      <c r="I43" s="94"/>
    </row>
    <row r="44" spans="1:9" ht="18.75">
      <c r="A44" s="515" t="s">
        <v>74</v>
      </c>
      <c r="B44" s="515"/>
      <c r="C44" s="515"/>
      <c r="D44" s="209">
        <f>D38+D36+D30+D27+D24+D22+D15+D40+D34</f>
        <v>39759.1</v>
      </c>
      <c r="E44" s="209">
        <f>E42+E43</f>
        <v>32201.08</v>
      </c>
      <c r="F44" s="209">
        <f>F42+F43</f>
        <v>28161.599999999999</v>
      </c>
      <c r="G44" s="94"/>
      <c r="H44" s="94"/>
      <c r="I44" s="94"/>
    </row>
    <row r="45" spans="1:9">
      <c r="D45" s="200"/>
      <c r="E45" s="200"/>
      <c r="F45" s="200"/>
    </row>
    <row r="46" spans="1:9">
      <c r="E46" s="200"/>
      <c r="F46" s="200"/>
    </row>
    <row r="47" spans="1:9">
      <c r="E47" s="201"/>
      <c r="F47" s="201"/>
    </row>
    <row r="48" spans="1:9">
      <c r="E48" s="200"/>
      <c r="F48" s="200"/>
    </row>
    <row r="50" spans="4:6">
      <c r="D50" s="200"/>
      <c r="E50" s="200"/>
      <c r="F50" s="200"/>
    </row>
  </sheetData>
  <mergeCells count="22">
    <mergeCell ref="A10:F10"/>
    <mergeCell ref="E18:E19"/>
    <mergeCell ref="F18:F19"/>
    <mergeCell ref="D18:D19"/>
    <mergeCell ref="F12:F14"/>
    <mergeCell ref="D12:D14"/>
    <mergeCell ref="E12:E14"/>
    <mergeCell ref="A44:C44"/>
    <mergeCell ref="B13:B14"/>
    <mergeCell ref="C13:C14"/>
    <mergeCell ref="A18:A19"/>
    <mergeCell ref="B18:B19"/>
    <mergeCell ref="C18:C19"/>
    <mergeCell ref="A12:A14"/>
    <mergeCell ref="B12:C12"/>
    <mergeCell ref="D2:E2"/>
    <mergeCell ref="D1:F1"/>
    <mergeCell ref="A9:F9"/>
    <mergeCell ref="A3:F3"/>
    <mergeCell ref="A4:F4"/>
    <mergeCell ref="A5:F5"/>
    <mergeCell ref="E6:F6"/>
  </mergeCells>
  <phoneticPr fontId="46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8"/>
  <sheetViews>
    <sheetView zoomScale="130" zoomScaleNormal="130" workbookViewId="0">
      <selection activeCell="F12" sqref="F12:F13"/>
    </sheetView>
  </sheetViews>
  <sheetFormatPr defaultColWidth="9.85546875" defaultRowHeight="15.75"/>
  <cols>
    <col min="1" max="1" width="51" style="402" customWidth="1"/>
    <col min="2" max="2" width="5.7109375" style="12" customWidth="1"/>
    <col min="3" max="3" width="5.85546875" style="216" customWidth="1"/>
    <col min="4" max="4" width="6.5703125" style="216" customWidth="1"/>
    <col min="5" max="5" width="15.42578125" style="215" customWidth="1"/>
    <col min="6" max="6" width="10.5703125" style="215" customWidth="1"/>
    <col min="7" max="7" width="11.28515625" style="215" customWidth="1"/>
    <col min="8" max="8" width="12.85546875" style="215" customWidth="1"/>
    <col min="9" max="9" width="10.7109375" style="215" customWidth="1"/>
    <col min="10" max="247" width="8.85546875" style="14" customWidth="1"/>
    <col min="248" max="248" width="62.140625" style="14" customWidth="1"/>
    <col min="249" max="250" width="8.85546875" style="14" customWidth="1"/>
    <col min="251" max="251" width="8.28515625" style="14" customWidth="1"/>
    <col min="252" max="252" width="15.28515625" style="14" customWidth="1"/>
    <col min="253" max="16384" width="9.85546875" style="14"/>
  </cols>
  <sheetData>
    <row r="1" spans="1:9">
      <c r="C1" s="534" t="s">
        <v>145</v>
      </c>
      <c r="D1" s="534"/>
      <c r="E1" s="534"/>
      <c r="F1" s="534"/>
      <c r="G1" s="534"/>
      <c r="H1" s="534"/>
      <c r="I1" s="534"/>
    </row>
    <row r="2" spans="1:9" ht="12" customHeight="1">
      <c r="A2" s="403"/>
      <c r="C2" s="536"/>
      <c r="D2" s="536"/>
      <c r="E2" s="489" t="s">
        <v>757</v>
      </c>
      <c r="F2" s="489"/>
      <c r="G2" s="489"/>
      <c r="H2" s="489"/>
      <c r="I2" s="489"/>
    </row>
    <row r="3" spans="1:9">
      <c r="C3" s="534" t="s">
        <v>584</v>
      </c>
      <c r="D3" s="534"/>
      <c r="E3" s="534"/>
      <c r="F3" s="534"/>
      <c r="G3" s="534"/>
      <c r="H3" s="534"/>
      <c r="I3" s="534"/>
    </row>
    <row r="4" spans="1:9">
      <c r="C4" s="433"/>
      <c r="D4" s="433"/>
      <c r="E4" s="534" t="s">
        <v>493</v>
      </c>
      <c r="F4" s="539"/>
      <c r="G4" s="539"/>
      <c r="H4" s="539"/>
      <c r="I4" s="539"/>
    </row>
    <row r="5" spans="1:9">
      <c r="B5" s="534" t="s">
        <v>761</v>
      </c>
      <c r="C5" s="539"/>
      <c r="D5" s="539"/>
      <c r="E5" s="539"/>
      <c r="F5" s="539"/>
      <c r="G5" s="539"/>
      <c r="H5" s="539"/>
      <c r="I5" s="539"/>
    </row>
    <row r="6" spans="1:9">
      <c r="C6" s="534"/>
      <c r="D6" s="534"/>
      <c r="E6" s="534"/>
      <c r="F6" s="534"/>
      <c r="G6" s="534"/>
      <c r="H6" s="534"/>
    </row>
    <row r="8" spans="1:9" ht="16.5" customHeight="1">
      <c r="A8" s="535" t="s">
        <v>717</v>
      </c>
      <c r="B8" s="535"/>
      <c r="C8" s="535"/>
      <c r="D8" s="535"/>
      <c r="E8" s="535"/>
      <c r="F8" s="535"/>
      <c r="G8" s="535"/>
    </row>
    <row r="9" spans="1:9" ht="16.5" customHeight="1">
      <c r="A9" s="535"/>
      <c r="B9" s="535"/>
      <c r="C9" s="535"/>
      <c r="D9" s="535"/>
      <c r="E9" s="535"/>
      <c r="F9" s="535"/>
      <c r="G9" s="535"/>
    </row>
    <row r="10" spans="1:9" ht="45.75" customHeight="1">
      <c r="A10" s="535"/>
      <c r="B10" s="535"/>
      <c r="C10" s="535"/>
      <c r="D10" s="535"/>
      <c r="E10" s="535"/>
      <c r="F10" s="535"/>
      <c r="G10" s="535"/>
    </row>
    <row r="12" spans="1:9" ht="38.25" customHeight="1">
      <c r="A12" s="537" t="s">
        <v>150</v>
      </c>
      <c r="B12" s="533" t="s">
        <v>151</v>
      </c>
      <c r="C12" s="538" t="s">
        <v>152</v>
      </c>
      <c r="D12" s="538" t="s">
        <v>153</v>
      </c>
      <c r="E12" s="533" t="s">
        <v>154</v>
      </c>
      <c r="F12" s="533" t="s">
        <v>155</v>
      </c>
      <c r="G12" s="533" t="s">
        <v>156</v>
      </c>
      <c r="H12" s="533"/>
      <c r="I12" s="533"/>
    </row>
    <row r="13" spans="1:9" ht="39" customHeight="1">
      <c r="A13" s="537"/>
      <c r="B13" s="533"/>
      <c r="C13" s="538"/>
      <c r="D13" s="538"/>
      <c r="E13" s="533"/>
      <c r="F13" s="533"/>
      <c r="G13" s="15" t="s">
        <v>52</v>
      </c>
      <c r="H13" s="15" t="s">
        <v>489</v>
      </c>
      <c r="I13" s="15" t="s">
        <v>628</v>
      </c>
    </row>
    <row r="14" spans="1:9">
      <c r="A14" s="404">
        <v>1</v>
      </c>
      <c r="B14" s="158" t="s">
        <v>483</v>
      </c>
      <c r="C14" s="158">
        <v>3</v>
      </c>
      <c r="D14" s="158">
        <v>4</v>
      </c>
      <c r="E14" s="158">
        <v>5</v>
      </c>
      <c r="F14" s="158">
        <v>6</v>
      </c>
      <c r="G14" s="158">
        <v>7</v>
      </c>
      <c r="H14" s="27">
        <v>8</v>
      </c>
      <c r="I14" s="27">
        <v>9</v>
      </c>
    </row>
    <row r="15" spans="1:9">
      <c r="A15" s="434" t="s">
        <v>157</v>
      </c>
      <c r="B15" s="432"/>
      <c r="C15" s="435"/>
      <c r="D15" s="435"/>
      <c r="E15" s="432"/>
      <c r="F15" s="432"/>
      <c r="G15" s="16">
        <f>G17+G90+G97+G113+G151+G212+G218+G246+G257</f>
        <v>39759.1</v>
      </c>
      <c r="H15" s="16">
        <f>H17+H90+H97+H113+H151+H212+H218+H246+H257</f>
        <v>31513.5</v>
      </c>
      <c r="I15" s="16">
        <f>I17+I90+I97+I113+I151+I212+I218+I246+I257</f>
        <v>26753.5</v>
      </c>
    </row>
    <row r="16" spans="1:9" ht="47.25">
      <c r="A16" s="434" t="s">
        <v>158</v>
      </c>
      <c r="B16" s="435">
        <v>881</v>
      </c>
      <c r="C16" s="435"/>
      <c r="D16" s="435"/>
      <c r="E16" s="432"/>
      <c r="F16" s="28"/>
      <c r="G16" s="16">
        <f>G15</f>
        <v>39759.1</v>
      </c>
      <c r="H16" s="16">
        <f>H15</f>
        <v>31513.5</v>
      </c>
      <c r="I16" s="16">
        <f>I15</f>
        <v>26753.5</v>
      </c>
    </row>
    <row r="17" spans="1:9">
      <c r="A17" s="405" t="s">
        <v>160</v>
      </c>
      <c r="B17" s="435">
        <v>881</v>
      </c>
      <c r="C17" s="42" t="s">
        <v>161</v>
      </c>
      <c r="D17" s="42" t="s">
        <v>162</v>
      </c>
      <c r="E17" s="96"/>
      <c r="F17" s="28"/>
      <c r="G17" s="17">
        <f>G18+G23+G37+G45+G51</f>
        <v>8338.2999999999993</v>
      </c>
      <c r="H17" s="17">
        <f t="shared" ref="H17:I17" si="0">H18+H23+H37+H45+H51</f>
        <v>7750</v>
      </c>
      <c r="I17" s="17">
        <f t="shared" si="0"/>
        <v>7596.5</v>
      </c>
    </row>
    <row r="18" spans="1:9" ht="93.75">
      <c r="A18" s="406" t="s">
        <v>111</v>
      </c>
      <c r="B18" s="266">
        <v>881</v>
      </c>
      <c r="C18" s="267" t="s">
        <v>161</v>
      </c>
      <c r="D18" s="267" t="s">
        <v>163</v>
      </c>
      <c r="E18" s="384"/>
      <c r="F18" s="268"/>
      <c r="G18" s="385">
        <f>G22</f>
        <v>7</v>
      </c>
      <c r="H18" s="385">
        <f t="shared" ref="H18:I18" si="1">H22</f>
        <v>7</v>
      </c>
      <c r="I18" s="385">
        <f t="shared" si="1"/>
        <v>7</v>
      </c>
    </row>
    <row r="19" spans="1:9" ht="31.5">
      <c r="A19" s="407" t="s">
        <v>164</v>
      </c>
      <c r="B19" s="29">
        <v>881</v>
      </c>
      <c r="C19" s="41" t="s">
        <v>161</v>
      </c>
      <c r="D19" s="41" t="s">
        <v>163</v>
      </c>
      <c r="E19" s="333" t="s">
        <v>165</v>
      </c>
      <c r="F19" s="28"/>
      <c r="G19" s="18">
        <f>G20</f>
        <v>7</v>
      </c>
      <c r="H19" s="18">
        <f t="shared" ref="H19:I21" si="2">H20</f>
        <v>7</v>
      </c>
      <c r="I19" s="18">
        <f t="shared" si="2"/>
        <v>7</v>
      </c>
    </row>
    <row r="20" spans="1:9" ht="31.5">
      <c r="A20" s="407" t="s">
        <v>166</v>
      </c>
      <c r="B20" s="29">
        <v>881</v>
      </c>
      <c r="C20" s="41" t="s">
        <v>161</v>
      </c>
      <c r="D20" s="41" t="s">
        <v>163</v>
      </c>
      <c r="E20" s="333" t="s">
        <v>167</v>
      </c>
      <c r="F20" s="28"/>
      <c r="G20" s="18">
        <f>G21</f>
        <v>7</v>
      </c>
      <c r="H20" s="18">
        <f t="shared" si="2"/>
        <v>7</v>
      </c>
      <c r="I20" s="18">
        <f t="shared" si="2"/>
        <v>7</v>
      </c>
    </row>
    <row r="21" spans="1:9">
      <c r="A21" s="407" t="s">
        <v>168</v>
      </c>
      <c r="B21" s="29">
        <v>881</v>
      </c>
      <c r="C21" s="41" t="s">
        <v>161</v>
      </c>
      <c r="D21" s="41" t="s">
        <v>163</v>
      </c>
      <c r="E21" s="333" t="s">
        <v>169</v>
      </c>
      <c r="F21" s="28"/>
      <c r="G21" s="18">
        <f>G22</f>
        <v>7</v>
      </c>
      <c r="H21" s="18">
        <f t="shared" si="2"/>
        <v>7</v>
      </c>
      <c r="I21" s="18">
        <f t="shared" si="2"/>
        <v>7</v>
      </c>
    </row>
    <row r="22" spans="1:9">
      <c r="A22" s="343" t="s">
        <v>184</v>
      </c>
      <c r="B22" s="29">
        <v>881</v>
      </c>
      <c r="C22" s="41" t="s">
        <v>161</v>
      </c>
      <c r="D22" s="41" t="s">
        <v>163</v>
      </c>
      <c r="E22" s="333" t="s">
        <v>171</v>
      </c>
      <c r="F22" s="28" t="s">
        <v>185</v>
      </c>
      <c r="G22" s="18">
        <v>7</v>
      </c>
      <c r="H22" s="18">
        <v>7</v>
      </c>
      <c r="I22" s="18">
        <v>7</v>
      </c>
    </row>
    <row r="23" spans="1:9" ht="112.5">
      <c r="A23" s="408" t="s">
        <v>172</v>
      </c>
      <c r="B23" s="266">
        <v>881</v>
      </c>
      <c r="C23" s="267" t="s">
        <v>161</v>
      </c>
      <c r="D23" s="267" t="s">
        <v>173</v>
      </c>
      <c r="E23" s="384"/>
      <c r="F23" s="268"/>
      <c r="G23" s="385">
        <f>G29+G24</f>
        <v>7276.0999999999995</v>
      </c>
      <c r="H23" s="385">
        <f t="shared" ref="H23:I23" si="3">H29+H24</f>
        <v>7025.8</v>
      </c>
      <c r="I23" s="385">
        <f t="shared" si="3"/>
        <v>6913</v>
      </c>
    </row>
    <row r="24" spans="1:9" ht="31.5">
      <c r="A24" s="407" t="s">
        <v>164</v>
      </c>
      <c r="B24" s="29">
        <v>881</v>
      </c>
      <c r="C24" s="41" t="s">
        <v>161</v>
      </c>
      <c r="D24" s="41" t="s">
        <v>173</v>
      </c>
      <c r="E24" s="333" t="s">
        <v>165</v>
      </c>
      <c r="F24" s="28"/>
      <c r="G24" s="18">
        <f>G25</f>
        <v>1552.8</v>
      </c>
      <c r="H24" s="18">
        <f>H25</f>
        <v>1602.8</v>
      </c>
      <c r="I24" s="18">
        <f>I25</f>
        <v>1610</v>
      </c>
    </row>
    <row r="25" spans="1:9" ht="63">
      <c r="A25" s="343" t="s">
        <v>174</v>
      </c>
      <c r="B25" s="29">
        <v>881</v>
      </c>
      <c r="C25" s="41" t="s">
        <v>161</v>
      </c>
      <c r="D25" s="41" t="s">
        <v>173</v>
      </c>
      <c r="E25" s="23" t="s">
        <v>175</v>
      </c>
      <c r="F25" s="28"/>
      <c r="G25" s="18">
        <f>G27</f>
        <v>1552.8</v>
      </c>
      <c r="H25" s="18">
        <f>H27</f>
        <v>1602.8</v>
      </c>
      <c r="I25" s="18">
        <f>I27</f>
        <v>1610</v>
      </c>
    </row>
    <row r="26" spans="1:9">
      <c r="A26" s="407" t="s">
        <v>168</v>
      </c>
      <c r="B26" s="29">
        <v>881</v>
      </c>
      <c r="C26" s="41" t="s">
        <v>161</v>
      </c>
      <c r="D26" s="41" t="s">
        <v>173</v>
      </c>
      <c r="E26" s="23" t="s">
        <v>176</v>
      </c>
      <c r="F26" s="28"/>
      <c r="G26" s="18">
        <f t="shared" ref="G26:I27" si="4">G27</f>
        <v>1552.8</v>
      </c>
      <c r="H26" s="18">
        <f t="shared" si="4"/>
        <v>1602.8</v>
      </c>
      <c r="I26" s="18">
        <f t="shared" si="4"/>
        <v>1610</v>
      </c>
    </row>
    <row r="27" spans="1:9" ht="94.5">
      <c r="A27" s="409" t="s">
        <v>177</v>
      </c>
      <c r="B27" s="29">
        <v>881</v>
      </c>
      <c r="C27" s="41" t="s">
        <v>161</v>
      </c>
      <c r="D27" s="41" t="s">
        <v>173</v>
      </c>
      <c r="E27" s="23" t="s">
        <v>178</v>
      </c>
      <c r="F27" s="28"/>
      <c r="G27" s="18">
        <f t="shared" si="4"/>
        <v>1552.8</v>
      </c>
      <c r="H27" s="18">
        <f t="shared" si="4"/>
        <v>1602.8</v>
      </c>
      <c r="I27" s="18">
        <f t="shared" si="4"/>
        <v>1610</v>
      </c>
    </row>
    <row r="28" spans="1:9" ht="31.5">
      <c r="A28" s="407" t="s">
        <v>179</v>
      </c>
      <c r="B28" s="29">
        <v>881</v>
      </c>
      <c r="C28" s="41" t="s">
        <v>161</v>
      </c>
      <c r="D28" s="41" t="s">
        <v>173</v>
      </c>
      <c r="E28" s="23" t="s">
        <v>178</v>
      </c>
      <c r="F28" s="28" t="s">
        <v>180</v>
      </c>
      <c r="G28" s="18">
        <v>1552.8</v>
      </c>
      <c r="H28" s="18">
        <v>1602.8</v>
      </c>
      <c r="I28" s="18">
        <v>1610</v>
      </c>
    </row>
    <row r="29" spans="1:9" ht="31.5">
      <c r="A29" s="409" t="s">
        <v>166</v>
      </c>
      <c r="B29" s="29">
        <v>881</v>
      </c>
      <c r="C29" s="41" t="s">
        <v>161</v>
      </c>
      <c r="D29" s="41" t="s">
        <v>173</v>
      </c>
      <c r="E29" s="23" t="s">
        <v>167</v>
      </c>
      <c r="F29" s="28"/>
      <c r="G29" s="18">
        <f>G32+G35+G36</f>
        <v>5723.2999999999993</v>
      </c>
      <c r="H29" s="18">
        <f>H32+H35+H36</f>
        <v>5423</v>
      </c>
      <c r="I29" s="18">
        <f>I32+I35+I36</f>
        <v>5303</v>
      </c>
    </row>
    <row r="30" spans="1:9">
      <c r="A30" s="407" t="s">
        <v>168</v>
      </c>
      <c r="B30" s="29">
        <v>881</v>
      </c>
      <c r="C30" s="41" t="s">
        <v>161</v>
      </c>
      <c r="D30" s="41" t="s">
        <v>173</v>
      </c>
      <c r="E30" s="23" t="s">
        <v>169</v>
      </c>
      <c r="F30" s="28"/>
      <c r="G30" s="18">
        <f t="shared" ref="G30:I31" si="5">G31</f>
        <v>5334.9</v>
      </c>
      <c r="H30" s="18">
        <f t="shared" si="5"/>
        <v>5220</v>
      </c>
      <c r="I30" s="18">
        <f t="shared" si="5"/>
        <v>5150</v>
      </c>
    </row>
    <row r="31" spans="1:9" ht="54.75" customHeight="1">
      <c r="A31" s="409" t="s">
        <v>181</v>
      </c>
      <c r="B31" s="29">
        <v>881</v>
      </c>
      <c r="C31" s="41" t="s">
        <v>161</v>
      </c>
      <c r="D31" s="41" t="s">
        <v>173</v>
      </c>
      <c r="E31" s="23" t="s">
        <v>171</v>
      </c>
      <c r="F31" s="28"/>
      <c r="G31" s="18">
        <f t="shared" si="5"/>
        <v>5334.9</v>
      </c>
      <c r="H31" s="18">
        <f t="shared" si="5"/>
        <v>5220</v>
      </c>
      <c r="I31" s="18">
        <f t="shared" si="5"/>
        <v>5150</v>
      </c>
    </row>
    <row r="32" spans="1:9" ht="31.5">
      <c r="A32" s="407" t="s">
        <v>179</v>
      </c>
      <c r="B32" s="29">
        <v>881</v>
      </c>
      <c r="C32" s="41" t="s">
        <v>161</v>
      </c>
      <c r="D32" s="41" t="s">
        <v>173</v>
      </c>
      <c r="E32" s="23" t="s">
        <v>171</v>
      </c>
      <c r="F32" s="28" t="s">
        <v>180</v>
      </c>
      <c r="G32" s="18">
        <v>5334.9</v>
      </c>
      <c r="H32" s="18">
        <v>5220</v>
      </c>
      <c r="I32" s="18">
        <v>5150</v>
      </c>
    </row>
    <row r="33" spans="1:9" ht="47.25">
      <c r="A33" s="409" t="s">
        <v>182</v>
      </c>
      <c r="B33" s="29">
        <v>881</v>
      </c>
      <c r="C33" s="41" t="s">
        <v>161</v>
      </c>
      <c r="D33" s="41" t="s">
        <v>173</v>
      </c>
      <c r="E33" s="23" t="s">
        <v>171</v>
      </c>
      <c r="F33" s="28"/>
      <c r="G33" s="18">
        <f>G34</f>
        <v>388.4</v>
      </c>
      <c r="H33" s="18">
        <f>H34</f>
        <v>203</v>
      </c>
      <c r="I33" s="18">
        <f>I34</f>
        <v>153</v>
      </c>
    </row>
    <row r="34" spans="1:9" ht="31.5">
      <c r="A34" s="407" t="s">
        <v>179</v>
      </c>
      <c r="B34" s="29">
        <v>881</v>
      </c>
      <c r="C34" s="41" t="s">
        <v>161</v>
      </c>
      <c r="D34" s="41" t="s">
        <v>173</v>
      </c>
      <c r="E34" s="23" t="s">
        <v>171</v>
      </c>
      <c r="F34" s="28"/>
      <c r="G34" s="19">
        <f>G36+G35</f>
        <v>388.4</v>
      </c>
      <c r="H34" s="19">
        <f>H36+H35</f>
        <v>203</v>
      </c>
      <c r="I34" s="19">
        <f>I36+I35</f>
        <v>153</v>
      </c>
    </row>
    <row r="35" spans="1:9" ht="47.25">
      <c r="A35" s="343" t="s">
        <v>170</v>
      </c>
      <c r="B35" s="29">
        <v>881</v>
      </c>
      <c r="C35" s="41" t="s">
        <v>161</v>
      </c>
      <c r="D35" s="41" t="s">
        <v>173</v>
      </c>
      <c r="E35" s="23" t="s">
        <v>171</v>
      </c>
      <c r="F35" s="28" t="s">
        <v>183</v>
      </c>
      <c r="G35" s="19">
        <v>385.4</v>
      </c>
      <c r="H35" s="19">
        <v>200</v>
      </c>
      <c r="I35" s="19">
        <v>150</v>
      </c>
    </row>
    <row r="36" spans="1:9">
      <c r="A36" s="343" t="s">
        <v>184</v>
      </c>
      <c r="B36" s="29">
        <v>881</v>
      </c>
      <c r="C36" s="41" t="s">
        <v>161</v>
      </c>
      <c r="D36" s="41" t="s">
        <v>173</v>
      </c>
      <c r="E36" s="23" t="s">
        <v>171</v>
      </c>
      <c r="F36" s="28" t="s">
        <v>185</v>
      </c>
      <c r="G36" s="19">
        <v>3</v>
      </c>
      <c r="H36" s="19">
        <v>3</v>
      </c>
      <c r="I36" s="19">
        <v>3</v>
      </c>
    </row>
    <row r="37" spans="1:9" ht="93.75">
      <c r="A37" s="408" t="s">
        <v>186</v>
      </c>
      <c r="B37" s="266">
        <v>881</v>
      </c>
      <c r="C37" s="267" t="s">
        <v>161</v>
      </c>
      <c r="D37" s="267" t="s">
        <v>187</v>
      </c>
      <c r="E37" s="265"/>
      <c r="F37" s="268"/>
      <c r="G37" s="263">
        <f>G38</f>
        <v>258.2</v>
      </c>
      <c r="H37" s="263">
        <f t="shared" ref="H37:I38" si="6">H38</f>
        <v>258.2</v>
      </c>
      <c r="I37" s="263">
        <f t="shared" si="6"/>
        <v>217.5</v>
      </c>
    </row>
    <row r="38" spans="1:9" ht="31.5">
      <c r="A38" s="407" t="s">
        <v>164</v>
      </c>
      <c r="B38" s="29">
        <v>881</v>
      </c>
      <c r="C38" s="41" t="s">
        <v>161</v>
      </c>
      <c r="D38" s="41" t="s">
        <v>187</v>
      </c>
      <c r="E38" s="23" t="s">
        <v>165</v>
      </c>
      <c r="F38" s="28"/>
      <c r="G38" s="19">
        <f>G39</f>
        <v>258.2</v>
      </c>
      <c r="H38" s="19">
        <f t="shared" si="6"/>
        <v>258.2</v>
      </c>
      <c r="I38" s="19">
        <f t="shared" si="6"/>
        <v>217.5</v>
      </c>
    </row>
    <row r="39" spans="1:9" ht="31.5">
      <c r="A39" s="407" t="s">
        <v>166</v>
      </c>
      <c r="B39" s="29">
        <v>881</v>
      </c>
      <c r="C39" s="41" t="s">
        <v>161</v>
      </c>
      <c r="D39" s="41" t="s">
        <v>187</v>
      </c>
      <c r="E39" s="23" t="s">
        <v>167</v>
      </c>
      <c r="F39" s="28"/>
      <c r="G39" s="19">
        <f>G40+G42</f>
        <v>258.2</v>
      </c>
      <c r="H39" s="19">
        <f t="shared" ref="H39:I39" si="7">H40+H42</f>
        <v>258.2</v>
      </c>
      <c r="I39" s="19">
        <f t="shared" si="7"/>
        <v>217.5</v>
      </c>
    </row>
    <row r="40" spans="1:9" ht="63">
      <c r="A40" s="409" t="s">
        <v>188</v>
      </c>
      <c r="B40" s="29">
        <v>881</v>
      </c>
      <c r="C40" s="41" t="s">
        <v>161</v>
      </c>
      <c r="D40" s="41" t="s">
        <v>187</v>
      </c>
      <c r="E40" s="23" t="s">
        <v>189</v>
      </c>
      <c r="F40" s="28"/>
      <c r="G40" s="19">
        <f>G41</f>
        <v>217.5</v>
      </c>
      <c r="H40" s="19">
        <f>H41</f>
        <v>217.5</v>
      </c>
      <c r="I40" s="19">
        <f>I41</f>
        <v>217.5</v>
      </c>
    </row>
    <row r="41" spans="1:9">
      <c r="A41" s="409" t="s">
        <v>190</v>
      </c>
      <c r="B41" s="29">
        <v>881</v>
      </c>
      <c r="C41" s="41" t="s">
        <v>161</v>
      </c>
      <c r="D41" s="41" t="s">
        <v>187</v>
      </c>
      <c r="E41" s="23" t="s">
        <v>189</v>
      </c>
      <c r="F41" s="28" t="s">
        <v>191</v>
      </c>
      <c r="G41" s="19">
        <v>217.5</v>
      </c>
      <c r="H41" s="19">
        <v>217.5</v>
      </c>
      <c r="I41" s="19">
        <v>217.5</v>
      </c>
    </row>
    <row r="42" spans="1:9">
      <c r="A42" s="407" t="s">
        <v>168</v>
      </c>
      <c r="B42" s="29">
        <v>881</v>
      </c>
      <c r="C42" s="41" t="s">
        <v>161</v>
      </c>
      <c r="D42" s="41" t="s">
        <v>187</v>
      </c>
      <c r="E42" s="23" t="s">
        <v>169</v>
      </c>
      <c r="F42" s="28"/>
      <c r="G42" s="19">
        <f>G44</f>
        <v>40.700000000000003</v>
      </c>
      <c r="H42" s="19">
        <f t="shared" ref="H42:I42" si="8">H44</f>
        <v>40.700000000000003</v>
      </c>
      <c r="I42" s="19">
        <f t="shared" si="8"/>
        <v>0</v>
      </c>
    </row>
    <row r="43" spans="1:9" ht="96.75" customHeight="1">
      <c r="A43" s="343" t="s">
        <v>192</v>
      </c>
      <c r="B43" s="29">
        <v>881</v>
      </c>
      <c r="C43" s="41" t="s">
        <v>161</v>
      </c>
      <c r="D43" s="41" t="s">
        <v>187</v>
      </c>
      <c r="E43" s="333" t="s">
        <v>193</v>
      </c>
      <c r="F43" s="28"/>
      <c r="G43" s="18">
        <f>G44</f>
        <v>40.700000000000003</v>
      </c>
      <c r="H43" s="18">
        <f>H44</f>
        <v>40.700000000000003</v>
      </c>
      <c r="I43" s="18">
        <v>0</v>
      </c>
    </row>
    <row r="44" spans="1:9">
      <c r="A44" s="409" t="s">
        <v>190</v>
      </c>
      <c r="B44" s="29">
        <v>881</v>
      </c>
      <c r="C44" s="41" t="s">
        <v>161</v>
      </c>
      <c r="D44" s="41" t="s">
        <v>187</v>
      </c>
      <c r="E44" s="333" t="s">
        <v>193</v>
      </c>
      <c r="F44" s="28" t="s">
        <v>191</v>
      </c>
      <c r="G44" s="19">
        <v>40.700000000000003</v>
      </c>
      <c r="H44" s="19">
        <v>40.700000000000003</v>
      </c>
      <c r="I44" s="19">
        <v>0</v>
      </c>
    </row>
    <row r="45" spans="1:9" ht="18.75">
      <c r="A45" s="408" t="s">
        <v>115</v>
      </c>
      <c r="B45" s="266">
        <v>881</v>
      </c>
      <c r="C45" s="267" t="s">
        <v>194</v>
      </c>
      <c r="D45" s="267" t="s">
        <v>195</v>
      </c>
      <c r="E45" s="265"/>
      <c r="F45" s="268"/>
      <c r="G45" s="263">
        <f>G46</f>
        <v>50</v>
      </c>
      <c r="H45" s="263">
        <f t="shared" ref="G45:I49" si="9">H46</f>
        <v>50</v>
      </c>
      <c r="I45" s="263">
        <f t="shared" si="9"/>
        <v>50</v>
      </c>
    </row>
    <row r="46" spans="1:9" ht="83.25" customHeight="1">
      <c r="A46" s="409" t="s">
        <v>586</v>
      </c>
      <c r="B46" s="29">
        <v>881</v>
      </c>
      <c r="C46" s="41" t="s">
        <v>161</v>
      </c>
      <c r="D46" s="41" t="s">
        <v>195</v>
      </c>
      <c r="E46" s="23" t="s">
        <v>197</v>
      </c>
      <c r="F46" s="28"/>
      <c r="G46" s="19">
        <f t="shared" si="9"/>
        <v>50</v>
      </c>
      <c r="H46" s="19">
        <f t="shared" si="9"/>
        <v>50</v>
      </c>
      <c r="I46" s="19">
        <f t="shared" si="9"/>
        <v>50</v>
      </c>
    </row>
    <row r="47" spans="1:9">
      <c r="A47" s="409" t="s">
        <v>198</v>
      </c>
      <c r="B47" s="29">
        <v>881</v>
      </c>
      <c r="C47" s="41" t="s">
        <v>161</v>
      </c>
      <c r="D47" s="41" t="s">
        <v>195</v>
      </c>
      <c r="E47" s="23" t="s">
        <v>199</v>
      </c>
      <c r="F47" s="28"/>
      <c r="G47" s="19">
        <f t="shared" si="9"/>
        <v>50</v>
      </c>
      <c r="H47" s="19">
        <f t="shared" si="9"/>
        <v>50</v>
      </c>
      <c r="I47" s="19">
        <f t="shared" si="9"/>
        <v>50</v>
      </c>
    </row>
    <row r="48" spans="1:9" ht="70.5" customHeight="1">
      <c r="A48" s="409" t="s">
        <v>198</v>
      </c>
      <c r="B48" s="29">
        <v>881</v>
      </c>
      <c r="C48" s="41" t="s">
        <v>161</v>
      </c>
      <c r="D48" s="41" t="s">
        <v>195</v>
      </c>
      <c r="E48" s="23" t="s">
        <v>200</v>
      </c>
      <c r="F48" s="28"/>
      <c r="G48" s="19">
        <f t="shared" si="9"/>
        <v>50</v>
      </c>
      <c r="H48" s="19">
        <f t="shared" si="9"/>
        <v>50</v>
      </c>
      <c r="I48" s="19">
        <f t="shared" si="9"/>
        <v>50</v>
      </c>
    </row>
    <row r="49" spans="1:10">
      <c r="A49" s="343" t="s">
        <v>201</v>
      </c>
      <c r="B49" s="29">
        <v>881</v>
      </c>
      <c r="C49" s="28" t="s">
        <v>161</v>
      </c>
      <c r="D49" s="41">
        <v>11</v>
      </c>
      <c r="E49" s="23" t="s">
        <v>202</v>
      </c>
      <c r="F49" s="28"/>
      <c r="G49" s="21">
        <f t="shared" si="9"/>
        <v>50</v>
      </c>
      <c r="H49" s="21">
        <f t="shared" si="9"/>
        <v>50</v>
      </c>
      <c r="I49" s="21">
        <f t="shared" si="9"/>
        <v>50</v>
      </c>
    </row>
    <row r="50" spans="1:10">
      <c r="A50" s="409" t="s">
        <v>203</v>
      </c>
      <c r="B50" s="29">
        <v>881</v>
      </c>
      <c r="C50" s="29" t="s">
        <v>161</v>
      </c>
      <c r="D50" s="29" t="s">
        <v>195</v>
      </c>
      <c r="E50" s="23" t="s">
        <v>202</v>
      </c>
      <c r="F50" s="28" t="s">
        <v>204</v>
      </c>
      <c r="G50" s="19">
        <v>50</v>
      </c>
      <c r="H50" s="19">
        <v>50</v>
      </c>
      <c r="I50" s="19">
        <v>50</v>
      </c>
    </row>
    <row r="51" spans="1:10" ht="60.75" customHeight="1">
      <c r="A51" s="410" t="s">
        <v>205</v>
      </c>
      <c r="B51" s="266">
        <v>881</v>
      </c>
      <c r="C51" s="267" t="s">
        <v>161</v>
      </c>
      <c r="D51" s="267" t="s">
        <v>206</v>
      </c>
      <c r="E51" s="265"/>
      <c r="F51" s="268"/>
      <c r="G51" s="263">
        <f>G56+G59+G61+G74+G79+G84+G89+G66+G62</f>
        <v>747</v>
      </c>
      <c r="H51" s="263">
        <f t="shared" ref="H51:I51" si="10">H56+H59+H61+H74+H79+H84+H89+H66+H62</f>
        <v>409</v>
      </c>
      <c r="I51" s="263">
        <f t="shared" si="10"/>
        <v>409</v>
      </c>
    </row>
    <row r="52" spans="1:10" ht="136.5" customHeight="1">
      <c r="A52" s="409" t="s">
        <v>587</v>
      </c>
      <c r="B52" s="29">
        <v>881</v>
      </c>
      <c r="C52" s="41" t="s">
        <v>161</v>
      </c>
      <c r="D52" s="41" t="s">
        <v>206</v>
      </c>
      <c r="E52" s="23" t="s">
        <v>197</v>
      </c>
      <c r="F52" s="28"/>
      <c r="G52" s="19">
        <f t="shared" ref="G52:I55" si="11">G53</f>
        <v>5</v>
      </c>
      <c r="H52" s="19">
        <f t="shared" si="11"/>
        <v>5</v>
      </c>
      <c r="I52" s="19">
        <f t="shared" si="11"/>
        <v>5</v>
      </c>
    </row>
    <row r="53" spans="1:10">
      <c r="A53" s="409" t="s">
        <v>198</v>
      </c>
      <c r="B53" s="29">
        <v>881</v>
      </c>
      <c r="C53" s="41" t="s">
        <v>161</v>
      </c>
      <c r="D53" s="41" t="s">
        <v>206</v>
      </c>
      <c r="E53" s="23" t="s">
        <v>199</v>
      </c>
      <c r="F53" s="28"/>
      <c r="G53" s="19">
        <f t="shared" si="11"/>
        <v>5</v>
      </c>
      <c r="H53" s="19">
        <f t="shared" si="11"/>
        <v>5</v>
      </c>
      <c r="I53" s="19">
        <f t="shared" si="11"/>
        <v>5</v>
      </c>
    </row>
    <row r="54" spans="1:10">
      <c r="A54" s="409" t="s">
        <v>198</v>
      </c>
      <c r="B54" s="29">
        <v>881</v>
      </c>
      <c r="C54" s="41" t="s">
        <v>161</v>
      </c>
      <c r="D54" s="41" t="s">
        <v>206</v>
      </c>
      <c r="E54" s="23" t="s">
        <v>207</v>
      </c>
      <c r="F54" s="28"/>
      <c r="G54" s="19">
        <f t="shared" si="11"/>
        <v>5</v>
      </c>
      <c r="H54" s="19">
        <f t="shared" si="11"/>
        <v>5</v>
      </c>
      <c r="I54" s="19">
        <f t="shared" si="11"/>
        <v>5</v>
      </c>
    </row>
    <row r="55" spans="1:10" ht="110.25">
      <c r="A55" s="343" t="s">
        <v>588</v>
      </c>
      <c r="B55" s="29">
        <v>881</v>
      </c>
      <c r="C55" s="41" t="s">
        <v>161</v>
      </c>
      <c r="D55" s="41" t="s">
        <v>206</v>
      </c>
      <c r="E55" s="23" t="s">
        <v>209</v>
      </c>
      <c r="F55" s="28"/>
      <c r="G55" s="19">
        <f t="shared" si="11"/>
        <v>5</v>
      </c>
      <c r="H55" s="19">
        <f t="shared" si="11"/>
        <v>5</v>
      </c>
      <c r="I55" s="19">
        <f t="shared" si="11"/>
        <v>5</v>
      </c>
    </row>
    <row r="56" spans="1:10" ht="47.25">
      <c r="A56" s="411" t="s">
        <v>170</v>
      </c>
      <c r="B56" s="435">
        <v>881</v>
      </c>
      <c r="C56" s="42" t="s">
        <v>161</v>
      </c>
      <c r="D56" s="42" t="s">
        <v>206</v>
      </c>
      <c r="E56" s="432" t="s">
        <v>209</v>
      </c>
      <c r="F56" s="317" t="s">
        <v>183</v>
      </c>
      <c r="G56" s="16">
        <v>5</v>
      </c>
      <c r="H56" s="16">
        <v>5</v>
      </c>
      <c r="I56" s="16">
        <v>5</v>
      </c>
      <c r="J56" s="33"/>
    </row>
    <row r="57" spans="1:10" ht="31.5">
      <c r="A57" s="412" t="s">
        <v>225</v>
      </c>
      <c r="B57" s="29">
        <v>881</v>
      </c>
      <c r="C57" s="41" t="s">
        <v>161</v>
      </c>
      <c r="D57" s="41" t="s">
        <v>206</v>
      </c>
      <c r="E57" s="23" t="s">
        <v>226</v>
      </c>
      <c r="F57" s="28"/>
      <c r="G57" s="19">
        <f>G58</f>
        <v>443</v>
      </c>
      <c r="H57" s="19">
        <f t="shared" ref="G57:I58" si="12">H58</f>
        <v>100</v>
      </c>
      <c r="I57" s="19">
        <f t="shared" si="12"/>
        <v>100</v>
      </c>
    </row>
    <row r="58" spans="1:10" ht="33.75" customHeight="1">
      <c r="A58" s="412" t="s">
        <v>227</v>
      </c>
      <c r="B58" s="29">
        <v>881</v>
      </c>
      <c r="C58" s="41" t="s">
        <v>161</v>
      </c>
      <c r="D58" s="41" t="s">
        <v>206</v>
      </c>
      <c r="E58" s="23" t="s">
        <v>228</v>
      </c>
      <c r="F58" s="28"/>
      <c r="G58" s="19">
        <f t="shared" si="12"/>
        <v>443</v>
      </c>
      <c r="H58" s="19">
        <f t="shared" si="12"/>
        <v>100</v>
      </c>
      <c r="I58" s="19">
        <f t="shared" si="12"/>
        <v>100</v>
      </c>
    </row>
    <row r="59" spans="1:10" ht="47.25">
      <c r="A59" s="411" t="s">
        <v>170</v>
      </c>
      <c r="B59" s="435">
        <v>881</v>
      </c>
      <c r="C59" s="42" t="s">
        <v>161</v>
      </c>
      <c r="D59" s="42" t="s">
        <v>206</v>
      </c>
      <c r="E59" s="432" t="s">
        <v>226</v>
      </c>
      <c r="F59" s="317" t="s">
        <v>183</v>
      </c>
      <c r="G59" s="16">
        <v>443</v>
      </c>
      <c r="H59" s="16">
        <v>100</v>
      </c>
      <c r="I59" s="16">
        <v>100</v>
      </c>
    </row>
    <row r="60" spans="1:10" ht="78.75">
      <c r="A60" s="379" t="s">
        <v>444</v>
      </c>
      <c r="B60" s="29">
        <v>881</v>
      </c>
      <c r="C60" s="41" t="s">
        <v>161</v>
      </c>
      <c r="D60" s="41" t="s">
        <v>206</v>
      </c>
      <c r="E60" s="29" t="s">
        <v>445</v>
      </c>
      <c r="F60" s="28"/>
      <c r="G60" s="386">
        <f>G61</f>
        <v>0</v>
      </c>
      <c r="H60" s="386">
        <f>H61</f>
        <v>0</v>
      </c>
      <c r="I60" s="386">
        <f>I61</f>
        <v>0</v>
      </c>
    </row>
    <row r="61" spans="1:10" ht="47.25">
      <c r="A61" s="379" t="s">
        <v>170</v>
      </c>
      <c r="B61" s="29">
        <v>881</v>
      </c>
      <c r="C61" s="41" t="s">
        <v>161</v>
      </c>
      <c r="D61" s="41" t="s">
        <v>206</v>
      </c>
      <c r="E61" s="29" t="s">
        <v>446</v>
      </c>
      <c r="F61" s="28">
        <v>240</v>
      </c>
      <c r="G61" s="387">
        <v>0</v>
      </c>
      <c r="H61" s="387">
        <v>0</v>
      </c>
      <c r="I61" s="387">
        <v>0</v>
      </c>
    </row>
    <row r="62" spans="1:10" ht="85.5">
      <c r="A62" s="413" t="s">
        <v>581</v>
      </c>
      <c r="B62" s="388">
        <v>881</v>
      </c>
      <c r="C62" s="389" t="s">
        <v>161</v>
      </c>
      <c r="D62" s="389" t="s">
        <v>206</v>
      </c>
      <c r="E62" s="390" t="s">
        <v>559</v>
      </c>
      <c r="F62" s="391"/>
      <c r="G62" s="392">
        <v>6</v>
      </c>
      <c r="H62" s="392">
        <v>6</v>
      </c>
      <c r="I62" s="392">
        <v>6</v>
      </c>
    </row>
    <row r="63" spans="1:10" ht="18.75">
      <c r="A63" s="414" t="s">
        <v>560</v>
      </c>
      <c r="B63" s="435">
        <v>881</v>
      </c>
      <c r="C63" s="41" t="s">
        <v>161</v>
      </c>
      <c r="D63" s="41" t="s">
        <v>206</v>
      </c>
      <c r="E63" s="29" t="s">
        <v>561</v>
      </c>
      <c r="F63" s="28"/>
      <c r="G63" s="387">
        <v>6</v>
      </c>
      <c r="H63" s="387">
        <v>6</v>
      </c>
      <c r="I63" s="387">
        <v>6</v>
      </c>
    </row>
    <row r="64" spans="1:10" ht="63">
      <c r="A64" s="379" t="s">
        <v>565</v>
      </c>
      <c r="B64" s="435">
        <v>881</v>
      </c>
      <c r="C64" s="41" t="s">
        <v>161</v>
      </c>
      <c r="D64" s="41" t="s">
        <v>206</v>
      </c>
      <c r="E64" s="29" t="s">
        <v>562</v>
      </c>
      <c r="F64" s="28"/>
      <c r="G64" s="387">
        <v>6</v>
      </c>
      <c r="H64" s="387">
        <v>6</v>
      </c>
      <c r="I64" s="387">
        <v>6</v>
      </c>
    </row>
    <row r="65" spans="1:9" ht="54" customHeight="1">
      <c r="A65" s="379" t="s">
        <v>170</v>
      </c>
      <c r="B65" s="435">
        <v>881</v>
      </c>
      <c r="C65" s="41" t="s">
        <v>161</v>
      </c>
      <c r="D65" s="41" t="s">
        <v>206</v>
      </c>
      <c r="E65" s="29" t="s">
        <v>563</v>
      </c>
      <c r="F65" s="28" t="s">
        <v>183</v>
      </c>
      <c r="G65" s="387">
        <v>6</v>
      </c>
      <c r="H65" s="387">
        <v>6</v>
      </c>
      <c r="I65" s="387">
        <v>6</v>
      </c>
    </row>
    <row r="66" spans="1:9" ht="126">
      <c r="A66" s="411" t="s">
        <v>102</v>
      </c>
      <c r="B66" s="435">
        <v>881</v>
      </c>
      <c r="C66" s="41" t="s">
        <v>161</v>
      </c>
      <c r="D66" s="41" t="s">
        <v>206</v>
      </c>
      <c r="E66" s="96" t="s">
        <v>494</v>
      </c>
      <c r="F66" s="432"/>
      <c r="G66" s="205" t="s">
        <v>502</v>
      </c>
      <c r="H66" s="316" t="str">
        <f>H69</f>
        <v>8,0</v>
      </c>
      <c r="I66" s="316" t="str">
        <f>I69</f>
        <v>8,0</v>
      </c>
    </row>
    <row r="67" spans="1:9" ht="18.75">
      <c r="A67" s="306" t="s">
        <v>560</v>
      </c>
      <c r="B67" s="435">
        <v>881</v>
      </c>
      <c r="C67" s="41" t="s">
        <v>161</v>
      </c>
      <c r="D67" s="41" t="s">
        <v>206</v>
      </c>
      <c r="E67" s="333" t="s">
        <v>517</v>
      </c>
      <c r="F67" s="23"/>
      <c r="G67" s="220" t="s">
        <v>502</v>
      </c>
      <c r="H67" s="220" t="s">
        <v>502</v>
      </c>
      <c r="I67" s="220" t="s">
        <v>502</v>
      </c>
    </row>
    <row r="68" spans="1:9" ht="126">
      <c r="A68" s="415" t="s">
        <v>629</v>
      </c>
      <c r="B68" s="435">
        <v>881</v>
      </c>
      <c r="C68" s="41" t="s">
        <v>161</v>
      </c>
      <c r="D68" s="41" t="s">
        <v>206</v>
      </c>
      <c r="E68" s="333" t="s">
        <v>518</v>
      </c>
      <c r="F68" s="23"/>
      <c r="G68" s="220" t="s">
        <v>502</v>
      </c>
      <c r="H68" s="220" t="s">
        <v>502</v>
      </c>
      <c r="I68" s="220" t="s">
        <v>502</v>
      </c>
    </row>
    <row r="69" spans="1:9" ht="47.25">
      <c r="A69" s="343" t="s">
        <v>170</v>
      </c>
      <c r="B69" s="435">
        <v>881</v>
      </c>
      <c r="C69" s="41" t="s">
        <v>161</v>
      </c>
      <c r="D69" s="41" t="s">
        <v>206</v>
      </c>
      <c r="E69" s="333" t="s">
        <v>519</v>
      </c>
      <c r="F69" s="393">
        <v>240</v>
      </c>
      <c r="G69" s="220" t="s">
        <v>502</v>
      </c>
      <c r="H69" s="220" t="s">
        <v>502</v>
      </c>
      <c r="I69" s="220" t="s">
        <v>502</v>
      </c>
    </row>
    <row r="70" spans="1:9" ht="97.5" customHeight="1">
      <c r="A70" s="411" t="s">
        <v>218</v>
      </c>
      <c r="B70" s="435">
        <v>881</v>
      </c>
      <c r="C70" s="42" t="s">
        <v>161</v>
      </c>
      <c r="D70" s="42" t="s">
        <v>206</v>
      </c>
      <c r="E70" s="432" t="s">
        <v>219</v>
      </c>
      <c r="F70" s="28"/>
      <c r="G70" s="16">
        <f>G71</f>
        <v>90</v>
      </c>
      <c r="H70" s="16">
        <f>H71</f>
        <v>95</v>
      </c>
      <c r="I70" s="16">
        <f>I71</f>
        <v>95</v>
      </c>
    </row>
    <row r="71" spans="1:9" ht="18.75">
      <c r="A71" s="414" t="s">
        <v>560</v>
      </c>
      <c r="B71" s="29">
        <v>881</v>
      </c>
      <c r="C71" s="41" t="s">
        <v>161</v>
      </c>
      <c r="D71" s="41" t="s">
        <v>206</v>
      </c>
      <c r="E71" s="23" t="s">
        <v>522</v>
      </c>
      <c r="F71" s="28"/>
      <c r="G71" s="19">
        <f t="shared" ref="G71:I72" si="13">G73</f>
        <v>90</v>
      </c>
      <c r="H71" s="19">
        <f t="shared" si="13"/>
        <v>95</v>
      </c>
      <c r="I71" s="19">
        <f t="shared" si="13"/>
        <v>95</v>
      </c>
    </row>
    <row r="72" spans="1:9" ht="299.25">
      <c r="A72" s="343" t="s">
        <v>589</v>
      </c>
      <c r="B72" s="29">
        <v>881</v>
      </c>
      <c r="C72" s="41" t="s">
        <v>161</v>
      </c>
      <c r="D72" s="41" t="s">
        <v>206</v>
      </c>
      <c r="E72" s="23" t="s">
        <v>522</v>
      </c>
      <c r="F72" s="28"/>
      <c r="G72" s="19">
        <f t="shared" si="13"/>
        <v>90</v>
      </c>
      <c r="H72" s="19">
        <f t="shared" si="13"/>
        <v>95</v>
      </c>
      <c r="I72" s="19">
        <f t="shared" si="13"/>
        <v>95</v>
      </c>
    </row>
    <row r="73" spans="1:9" ht="218.25" customHeight="1">
      <c r="A73" s="343" t="s">
        <v>590</v>
      </c>
      <c r="B73" s="435">
        <v>881</v>
      </c>
      <c r="C73" s="41" t="s">
        <v>161</v>
      </c>
      <c r="D73" s="41" t="s">
        <v>206</v>
      </c>
      <c r="E73" s="23" t="s">
        <v>523</v>
      </c>
      <c r="F73" s="28"/>
      <c r="G73" s="19">
        <f>G74</f>
        <v>90</v>
      </c>
      <c r="H73" s="19">
        <f>H74</f>
        <v>95</v>
      </c>
      <c r="I73" s="19">
        <f>I74</f>
        <v>95</v>
      </c>
    </row>
    <row r="74" spans="1:9" ht="47.25">
      <c r="A74" s="343" t="s">
        <v>170</v>
      </c>
      <c r="B74" s="435">
        <v>881</v>
      </c>
      <c r="C74" s="41" t="s">
        <v>161</v>
      </c>
      <c r="D74" s="41" t="s">
        <v>206</v>
      </c>
      <c r="E74" s="23" t="s">
        <v>523</v>
      </c>
      <c r="F74" s="28" t="s">
        <v>183</v>
      </c>
      <c r="G74" s="19">
        <v>90</v>
      </c>
      <c r="H74" s="19">
        <v>95</v>
      </c>
      <c r="I74" s="19">
        <v>95</v>
      </c>
    </row>
    <row r="75" spans="1:9" ht="93" customHeight="1">
      <c r="A75" s="411" t="s">
        <v>451</v>
      </c>
      <c r="B75" s="435">
        <v>881</v>
      </c>
      <c r="C75" s="42" t="s">
        <v>161</v>
      </c>
      <c r="D75" s="42" t="s">
        <v>206</v>
      </c>
      <c r="E75" s="432" t="s">
        <v>447</v>
      </c>
      <c r="F75" s="317"/>
      <c r="G75" s="16">
        <f>G77</f>
        <v>30</v>
      </c>
      <c r="H75" s="16">
        <f>H77</f>
        <v>30</v>
      </c>
      <c r="I75" s="16">
        <f>I77</f>
        <v>30</v>
      </c>
    </row>
    <row r="76" spans="1:9" ht="18.75">
      <c r="A76" s="414" t="s">
        <v>560</v>
      </c>
      <c r="B76" s="435"/>
      <c r="C76" s="42"/>
      <c r="D76" s="42"/>
      <c r="E76" s="432"/>
      <c r="F76" s="317"/>
      <c r="G76" s="16"/>
      <c r="H76" s="16"/>
      <c r="I76" s="16"/>
    </row>
    <row r="77" spans="1:9" ht="78.75">
      <c r="A77" s="343" t="s">
        <v>554</v>
      </c>
      <c r="B77" s="435">
        <v>881</v>
      </c>
      <c r="C77" s="41" t="s">
        <v>161</v>
      </c>
      <c r="D77" s="41" t="s">
        <v>206</v>
      </c>
      <c r="E77" s="23" t="s">
        <v>526</v>
      </c>
      <c r="F77" s="28"/>
      <c r="G77" s="19">
        <f t="shared" ref="G77:I78" si="14">G78</f>
        <v>30</v>
      </c>
      <c r="H77" s="19">
        <f t="shared" si="14"/>
        <v>30</v>
      </c>
      <c r="I77" s="19">
        <f t="shared" si="14"/>
        <v>30</v>
      </c>
    </row>
    <row r="78" spans="1:9" ht="47.25">
      <c r="A78" s="407" t="s">
        <v>43</v>
      </c>
      <c r="B78" s="435">
        <v>881</v>
      </c>
      <c r="C78" s="41" t="s">
        <v>161</v>
      </c>
      <c r="D78" s="41" t="s">
        <v>206</v>
      </c>
      <c r="E78" s="23" t="s">
        <v>527</v>
      </c>
      <c r="F78" s="28"/>
      <c r="G78" s="19">
        <f t="shared" si="14"/>
        <v>30</v>
      </c>
      <c r="H78" s="19">
        <f t="shared" si="14"/>
        <v>30</v>
      </c>
      <c r="I78" s="19">
        <f t="shared" si="14"/>
        <v>30</v>
      </c>
    </row>
    <row r="79" spans="1:9" ht="47.25">
      <c r="A79" s="343" t="s">
        <v>170</v>
      </c>
      <c r="B79" s="435">
        <v>881</v>
      </c>
      <c r="C79" s="41" t="s">
        <v>161</v>
      </c>
      <c r="D79" s="41" t="s">
        <v>206</v>
      </c>
      <c r="E79" s="23" t="s">
        <v>527</v>
      </c>
      <c r="F79" s="28" t="s">
        <v>183</v>
      </c>
      <c r="G79" s="19">
        <v>30</v>
      </c>
      <c r="H79" s="19">
        <v>30</v>
      </c>
      <c r="I79" s="19">
        <v>30</v>
      </c>
    </row>
    <row r="80" spans="1:9" ht="47.25">
      <c r="A80" s="411" t="s">
        <v>329</v>
      </c>
      <c r="B80" s="435">
        <v>881</v>
      </c>
      <c r="C80" s="41" t="s">
        <v>161</v>
      </c>
      <c r="D80" s="41" t="s">
        <v>206</v>
      </c>
      <c r="E80" s="432" t="s">
        <v>330</v>
      </c>
      <c r="F80" s="28"/>
      <c r="G80" s="16">
        <f t="shared" ref="G80:I83" si="15">G81</f>
        <v>15</v>
      </c>
      <c r="H80" s="16">
        <f t="shared" si="15"/>
        <v>15</v>
      </c>
      <c r="I80" s="16">
        <f t="shared" si="15"/>
        <v>15</v>
      </c>
    </row>
    <row r="81" spans="1:9" ht="18.75">
      <c r="A81" s="414" t="s">
        <v>560</v>
      </c>
      <c r="B81" s="435">
        <v>881</v>
      </c>
      <c r="C81" s="41" t="s">
        <v>161</v>
      </c>
      <c r="D81" s="41" t="s">
        <v>206</v>
      </c>
      <c r="E81" s="23" t="s">
        <v>539</v>
      </c>
      <c r="F81" s="28"/>
      <c r="G81" s="19">
        <f t="shared" si="15"/>
        <v>15</v>
      </c>
      <c r="H81" s="19">
        <f t="shared" si="15"/>
        <v>15</v>
      </c>
      <c r="I81" s="19">
        <f t="shared" si="15"/>
        <v>15</v>
      </c>
    </row>
    <row r="82" spans="1:9" ht="47.25" customHeight="1">
      <c r="A82" s="343" t="s">
        <v>558</v>
      </c>
      <c r="B82" s="435">
        <v>881</v>
      </c>
      <c r="C82" s="41" t="s">
        <v>161</v>
      </c>
      <c r="D82" s="41" t="s">
        <v>206</v>
      </c>
      <c r="E82" s="23" t="s">
        <v>542</v>
      </c>
      <c r="F82" s="28"/>
      <c r="G82" s="19">
        <f t="shared" si="15"/>
        <v>15</v>
      </c>
      <c r="H82" s="19">
        <f t="shared" si="15"/>
        <v>15</v>
      </c>
      <c r="I82" s="19">
        <f t="shared" si="15"/>
        <v>15</v>
      </c>
    </row>
    <row r="83" spans="1:9" ht="70.5" customHeight="1">
      <c r="A83" s="343" t="s">
        <v>391</v>
      </c>
      <c r="B83" s="435">
        <v>881</v>
      </c>
      <c r="C83" s="41" t="s">
        <v>161</v>
      </c>
      <c r="D83" s="41" t="s">
        <v>206</v>
      </c>
      <c r="E83" s="23" t="s">
        <v>543</v>
      </c>
      <c r="F83" s="28"/>
      <c r="G83" s="19">
        <f t="shared" si="15"/>
        <v>15</v>
      </c>
      <c r="H83" s="19">
        <f t="shared" si="15"/>
        <v>15</v>
      </c>
      <c r="I83" s="19">
        <f t="shared" si="15"/>
        <v>15</v>
      </c>
    </row>
    <row r="84" spans="1:9" ht="48.75" customHeight="1">
      <c r="A84" s="343" t="s">
        <v>337</v>
      </c>
      <c r="B84" s="435">
        <v>881</v>
      </c>
      <c r="C84" s="41" t="s">
        <v>161</v>
      </c>
      <c r="D84" s="41" t="s">
        <v>206</v>
      </c>
      <c r="E84" s="23" t="s">
        <v>543</v>
      </c>
      <c r="F84" s="28" t="s">
        <v>338</v>
      </c>
      <c r="G84" s="19">
        <v>15</v>
      </c>
      <c r="H84" s="19">
        <v>15</v>
      </c>
      <c r="I84" s="19">
        <v>15</v>
      </c>
    </row>
    <row r="85" spans="1:9" ht="110.25" customHeight="1">
      <c r="A85" s="411" t="s">
        <v>211</v>
      </c>
      <c r="B85" s="435">
        <v>881</v>
      </c>
      <c r="C85" s="42" t="s">
        <v>161</v>
      </c>
      <c r="D85" s="42" t="s">
        <v>206</v>
      </c>
      <c r="E85" s="432" t="s">
        <v>212</v>
      </c>
      <c r="F85" s="28"/>
      <c r="G85" s="16">
        <f>G86</f>
        <v>150</v>
      </c>
      <c r="H85" s="16">
        <f t="shared" ref="H85:I85" si="16">H86</f>
        <v>150</v>
      </c>
      <c r="I85" s="16">
        <f t="shared" si="16"/>
        <v>150</v>
      </c>
    </row>
    <row r="86" spans="1:9" ht="60.75" customHeight="1">
      <c r="A86" s="414" t="s">
        <v>560</v>
      </c>
      <c r="B86" s="435">
        <v>881</v>
      </c>
      <c r="C86" s="41" t="s">
        <v>161</v>
      </c>
      <c r="D86" s="41" t="s">
        <v>206</v>
      </c>
      <c r="E86" s="333" t="s">
        <v>214</v>
      </c>
      <c r="F86" s="28"/>
      <c r="G86" s="19">
        <f>G87</f>
        <v>150</v>
      </c>
      <c r="H86" s="19">
        <f t="shared" ref="H86:I86" si="17">H87</f>
        <v>150</v>
      </c>
      <c r="I86" s="19">
        <f t="shared" si="17"/>
        <v>150</v>
      </c>
    </row>
    <row r="87" spans="1:9" ht="183.75" customHeight="1">
      <c r="A87" s="416" t="s">
        <v>630</v>
      </c>
      <c r="B87" s="435">
        <v>881</v>
      </c>
      <c r="C87" s="41" t="s">
        <v>161</v>
      </c>
      <c r="D87" s="41" t="s">
        <v>206</v>
      </c>
      <c r="E87" s="333" t="s">
        <v>215</v>
      </c>
      <c r="F87" s="28"/>
      <c r="G87" s="19">
        <f>G88</f>
        <v>150</v>
      </c>
      <c r="H87" s="19">
        <f t="shared" ref="H87:I87" si="18">H88</f>
        <v>150</v>
      </c>
      <c r="I87" s="19">
        <f t="shared" si="18"/>
        <v>150</v>
      </c>
    </row>
    <row r="88" spans="1:9" ht="82.5" customHeight="1">
      <c r="A88" s="343" t="s">
        <v>81</v>
      </c>
      <c r="B88" s="435">
        <v>881</v>
      </c>
      <c r="C88" s="41" t="s">
        <v>161</v>
      </c>
      <c r="D88" s="41" t="s">
        <v>206</v>
      </c>
      <c r="E88" s="333" t="s">
        <v>216</v>
      </c>
      <c r="F88" s="28"/>
      <c r="G88" s="19">
        <f>G89</f>
        <v>150</v>
      </c>
      <c r="H88" s="19">
        <f t="shared" ref="H88:I88" si="19">H89</f>
        <v>150</v>
      </c>
      <c r="I88" s="19">
        <f t="shared" si="19"/>
        <v>150</v>
      </c>
    </row>
    <row r="89" spans="1:9" ht="74.25" customHeight="1">
      <c r="A89" s="407" t="s">
        <v>631</v>
      </c>
      <c r="B89" s="435">
        <v>881</v>
      </c>
      <c r="C89" s="41" t="s">
        <v>161</v>
      </c>
      <c r="D89" s="41" t="s">
        <v>206</v>
      </c>
      <c r="E89" s="333" t="s">
        <v>216</v>
      </c>
      <c r="F89" s="28" t="s">
        <v>183</v>
      </c>
      <c r="G89" s="19">
        <v>150</v>
      </c>
      <c r="H89" s="19">
        <v>150</v>
      </c>
      <c r="I89" s="19">
        <v>150</v>
      </c>
    </row>
    <row r="90" spans="1:9" ht="84" customHeight="1">
      <c r="A90" s="417" t="s">
        <v>229</v>
      </c>
      <c r="B90" s="266">
        <v>881</v>
      </c>
      <c r="C90" s="267" t="s">
        <v>230</v>
      </c>
      <c r="D90" s="267" t="s">
        <v>162</v>
      </c>
      <c r="E90" s="265"/>
      <c r="F90" s="268"/>
      <c r="G90" s="264">
        <f t="shared" ref="G90:I92" si="20">G91</f>
        <v>0</v>
      </c>
      <c r="H90" s="264">
        <f t="shared" si="20"/>
        <v>0</v>
      </c>
      <c r="I90" s="264">
        <f t="shared" si="20"/>
        <v>0</v>
      </c>
    </row>
    <row r="91" spans="1:9">
      <c r="A91" s="409" t="s">
        <v>119</v>
      </c>
      <c r="B91" s="435">
        <v>881</v>
      </c>
      <c r="C91" s="41" t="s">
        <v>230</v>
      </c>
      <c r="D91" s="41" t="s">
        <v>163</v>
      </c>
      <c r="E91" s="23"/>
      <c r="F91" s="28"/>
      <c r="G91" s="21">
        <f t="shared" si="20"/>
        <v>0</v>
      </c>
      <c r="H91" s="21">
        <f t="shared" si="20"/>
        <v>0</v>
      </c>
      <c r="I91" s="21">
        <f t="shared" si="20"/>
        <v>0</v>
      </c>
    </row>
    <row r="92" spans="1:9" ht="31.5">
      <c r="A92" s="409" t="s">
        <v>231</v>
      </c>
      <c r="B92" s="435">
        <v>881</v>
      </c>
      <c r="C92" s="41" t="s">
        <v>230</v>
      </c>
      <c r="D92" s="41" t="s">
        <v>163</v>
      </c>
      <c r="E92" s="23" t="s">
        <v>197</v>
      </c>
      <c r="F92" s="28"/>
      <c r="G92" s="21">
        <f t="shared" si="20"/>
        <v>0</v>
      </c>
      <c r="H92" s="21">
        <f t="shared" si="20"/>
        <v>0</v>
      </c>
      <c r="I92" s="21">
        <f t="shared" si="20"/>
        <v>0</v>
      </c>
    </row>
    <row r="93" spans="1:9">
      <c r="A93" s="409" t="s">
        <v>198</v>
      </c>
      <c r="B93" s="435">
        <v>881</v>
      </c>
      <c r="C93" s="41" t="s">
        <v>230</v>
      </c>
      <c r="D93" s="41" t="s">
        <v>163</v>
      </c>
      <c r="E93" s="23" t="s">
        <v>199</v>
      </c>
      <c r="F93" s="28"/>
      <c r="G93" s="21">
        <f>G95</f>
        <v>0</v>
      </c>
      <c r="H93" s="21">
        <f>H95</f>
        <v>0</v>
      </c>
      <c r="I93" s="21">
        <f>I95</f>
        <v>0</v>
      </c>
    </row>
    <row r="94" spans="1:9">
      <c r="A94" s="409" t="s">
        <v>198</v>
      </c>
      <c r="B94" s="435">
        <v>881</v>
      </c>
      <c r="C94" s="41" t="s">
        <v>230</v>
      </c>
      <c r="D94" s="41" t="s">
        <v>163</v>
      </c>
      <c r="E94" s="23" t="s">
        <v>200</v>
      </c>
      <c r="F94" s="28"/>
      <c r="G94" s="21">
        <f t="shared" ref="G94:I95" si="21">G95</f>
        <v>0</v>
      </c>
      <c r="H94" s="21">
        <f t="shared" si="21"/>
        <v>0</v>
      </c>
      <c r="I94" s="21">
        <f t="shared" si="21"/>
        <v>0</v>
      </c>
    </row>
    <row r="95" spans="1:9" ht="78.75">
      <c r="A95" s="409" t="s">
        <v>232</v>
      </c>
      <c r="B95" s="435">
        <v>881</v>
      </c>
      <c r="C95" s="41" t="s">
        <v>230</v>
      </c>
      <c r="D95" s="41" t="s">
        <v>163</v>
      </c>
      <c r="E95" s="23" t="s">
        <v>233</v>
      </c>
      <c r="F95" s="28"/>
      <c r="G95" s="21">
        <f t="shared" si="21"/>
        <v>0</v>
      </c>
      <c r="H95" s="21">
        <f t="shared" si="21"/>
        <v>0</v>
      </c>
      <c r="I95" s="21">
        <f t="shared" si="21"/>
        <v>0</v>
      </c>
    </row>
    <row r="96" spans="1:9" ht="118.5" customHeight="1">
      <c r="A96" s="407" t="s">
        <v>179</v>
      </c>
      <c r="B96" s="435">
        <v>881</v>
      </c>
      <c r="C96" s="41" t="s">
        <v>230</v>
      </c>
      <c r="D96" s="41" t="s">
        <v>163</v>
      </c>
      <c r="E96" s="23" t="s">
        <v>233</v>
      </c>
      <c r="F96" s="28">
        <v>120</v>
      </c>
      <c r="G96" s="21">
        <v>0</v>
      </c>
      <c r="H96" s="21">
        <v>0</v>
      </c>
      <c r="I96" s="21">
        <v>0</v>
      </c>
    </row>
    <row r="97" spans="1:9" ht="58.5">
      <c r="A97" s="417" t="s">
        <v>234</v>
      </c>
      <c r="B97" s="266">
        <v>881</v>
      </c>
      <c r="C97" s="266" t="s">
        <v>163</v>
      </c>
      <c r="D97" s="266" t="s">
        <v>162</v>
      </c>
      <c r="E97" s="265"/>
      <c r="F97" s="268"/>
      <c r="G97" s="263">
        <f>G101+G107</f>
        <v>192.5</v>
      </c>
      <c r="H97" s="263">
        <f t="shared" ref="H97:I97" si="22">H101+H107+H102</f>
        <v>179.4</v>
      </c>
      <c r="I97" s="263">
        <f t="shared" si="22"/>
        <v>234.2</v>
      </c>
    </row>
    <row r="98" spans="1:9" ht="90" customHeight="1">
      <c r="A98" s="409" t="s">
        <v>632</v>
      </c>
      <c r="B98" s="435">
        <v>881</v>
      </c>
      <c r="C98" s="435" t="s">
        <v>163</v>
      </c>
      <c r="D98" s="435" t="s">
        <v>237</v>
      </c>
      <c r="E98" s="432"/>
      <c r="F98" s="28"/>
      <c r="G98" s="16">
        <f>G99</f>
        <v>27.5</v>
      </c>
      <c r="H98" s="19">
        <f t="shared" ref="H98:I98" si="23">H99</f>
        <v>14.4</v>
      </c>
      <c r="I98" s="19">
        <f t="shared" si="23"/>
        <v>19.2</v>
      </c>
    </row>
    <row r="99" spans="1:9" ht="78.75">
      <c r="A99" s="409" t="s">
        <v>591</v>
      </c>
      <c r="B99" s="435">
        <v>881</v>
      </c>
      <c r="C99" s="29" t="s">
        <v>163</v>
      </c>
      <c r="D99" s="29" t="s">
        <v>237</v>
      </c>
      <c r="E99" s="23" t="s">
        <v>199</v>
      </c>
      <c r="F99" s="28"/>
      <c r="G99" s="19">
        <f>G100</f>
        <v>27.5</v>
      </c>
      <c r="H99" s="19">
        <f t="shared" ref="H99:I99" si="24">H100</f>
        <v>14.4</v>
      </c>
      <c r="I99" s="19">
        <f t="shared" si="24"/>
        <v>19.2</v>
      </c>
    </row>
    <row r="100" spans="1:9" ht="18" customHeight="1">
      <c r="A100" s="409" t="s">
        <v>457</v>
      </c>
      <c r="B100" s="435">
        <v>881</v>
      </c>
      <c r="C100" s="435" t="s">
        <v>163</v>
      </c>
      <c r="D100" s="435" t="s">
        <v>237</v>
      </c>
      <c r="E100" s="23" t="s">
        <v>495</v>
      </c>
      <c r="F100" s="28"/>
      <c r="G100" s="19">
        <f>G101</f>
        <v>27.5</v>
      </c>
      <c r="H100" s="19">
        <f t="shared" ref="H100:I100" si="25">H101</f>
        <v>14.4</v>
      </c>
      <c r="I100" s="19">
        <f t="shared" si="25"/>
        <v>19.2</v>
      </c>
    </row>
    <row r="101" spans="1:9" ht="36.75" customHeight="1">
      <c r="A101" s="409" t="s">
        <v>170</v>
      </c>
      <c r="B101" s="435">
        <v>881</v>
      </c>
      <c r="C101" s="435" t="s">
        <v>163</v>
      </c>
      <c r="D101" s="435" t="s">
        <v>237</v>
      </c>
      <c r="E101" s="23" t="s">
        <v>495</v>
      </c>
      <c r="F101" s="28" t="s">
        <v>183</v>
      </c>
      <c r="G101" s="19">
        <v>27.5</v>
      </c>
      <c r="H101" s="19">
        <v>14.4</v>
      </c>
      <c r="I101" s="19">
        <v>19.2</v>
      </c>
    </row>
    <row r="102" spans="1:9" ht="47.25" customHeight="1">
      <c r="A102" s="434" t="s">
        <v>196</v>
      </c>
      <c r="B102" s="435" t="s">
        <v>159</v>
      </c>
      <c r="C102" s="435" t="s">
        <v>163</v>
      </c>
      <c r="D102" s="435" t="s">
        <v>237</v>
      </c>
      <c r="E102" s="432" t="s">
        <v>197</v>
      </c>
      <c r="F102" s="317"/>
      <c r="G102" s="16">
        <v>0</v>
      </c>
      <c r="H102" s="16">
        <v>0</v>
      </c>
      <c r="I102" s="16">
        <v>0</v>
      </c>
    </row>
    <row r="103" spans="1:9" ht="31.5" customHeight="1">
      <c r="A103" s="409" t="s">
        <v>198</v>
      </c>
      <c r="B103" s="435" t="s">
        <v>159</v>
      </c>
      <c r="C103" s="435" t="s">
        <v>163</v>
      </c>
      <c r="D103" s="435" t="s">
        <v>237</v>
      </c>
      <c r="E103" s="23" t="s">
        <v>199</v>
      </c>
      <c r="F103" s="28"/>
      <c r="G103" s="19">
        <v>0</v>
      </c>
      <c r="H103" s="19">
        <v>0</v>
      </c>
      <c r="I103" s="19">
        <v>0</v>
      </c>
    </row>
    <row r="104" spans="1:9">
      <c r="A104" s="409" t="s">
        <v>198</v>
      </c>
      <c r="B104" s="435" t="s">
        <v>159</v>
      </c>
      <c r="C104" s="435" t="s">
        <v>163</v>
      </c>
      <c r="D104" s="435" t="s">
        <v>237</v>
      </c>
      <c r="E104" s="23" t="s">
        <v>207</v>
      </c>
      <c r="F104" s="28"/>
      <c r="G104" s="19">
        <v>0</v>
      </c>
      <c r="H104" s="19">
        <v>0</v>
      </c>
      <c r="I104" s="19">
        <v>0</v>
      </c>
    </row>
    <row r="105" spans="1:9">
      <c r="A105" s="409" t="s">
        <v>633</v>
      </c>
      <c r="B105" s="435" t="s">
        <v>159</v>
      </c>
      <c r="C105" s="435" t="s">
        <v>163</v>
      </c>
      <c r="D105" s="435" t="s">
        <v>237</v>
      </c>
      <c r="E105" s="23" t="s">
        <v>61</v>
      </c>
      <c r="F105" s="28"/>
      <c r="G105" s="19">
        <v>0</v>
      </c>
      <c r="H105" s="19">
        <v>0</v>
      </c>
      <c r="I105" s="19">
        <v>0</v>
      </c>
    </row>
    <row r="106" spans="1:9">
      <c r="A106" s="409" t="s">
        <v>284</v>
      </c>
      <c r="B106" s="435" t="s">
        <v>159</v>
      </c>
      <c r="C106" s="435" t="s">
        <v>163</v>
      </c>
      <c r="D106" s="435" t="s">
        <v>237</v>
      </c>
      <c r="E106" s="23" t="s">
        <v>61</v>
      </c>
      <c r="F106" s="28" t="s">
        <v>40</v>
      </c>
      <c r="G106" s="19">
        <v>0</v>
      </c>
      <c r="H106" s="19">
        <v>0</v>
      </c>
      <c r="I106" s="19">
        <v>0</v>
      </c>
    </row>
    <row r="107" spans="1:9" ht="63">
      <c r="A107" s="434" t="s">
        <v>482</v>
      </c>
      <c r="B107" s="435">
        <v>881</v>
      </c>
      <c r="C107" s="435" t="s">
        <v>163</v>
      </c>
      <c r="D107" s="435" t="s">
        <v>237</v>
      </c>
      <c r="E107" s="432"/>
      <c r="F107" s="28"/>
      <c r="G107" s="16">
        <f>G108</f>
        <v>165</v>
      </c>
      <c r="H107" s="16">
        <f t="shared" ref="H107:I110" si="26">H108</f>
        <v>165</v>
      </c>
      <c r="I107" s="16">
        <f t="shared" si="26"/>
        <v>215</v>
      </c>
    </row>
    <row r="108" spans="1:9" ht="94.5">
      <c r="A108" s="434" t="s">
        <v>592</v>
      </c>
      <c r="B108" s="435">
        <v>881</v>
      </c>
      <c r="C108" s="435" t="s">
        <v>163</v>
      </c>
      <c r="D108" s="435" t="s">
        <v>237</v>
      </c>
      <c r="E108" s="23" t="s">
        <v>210</v>
      </c>
      <c r="F108" s="28"/>
      <c r="G108" s="19">
        <f>G109</f>
        <v>165</v>
      </c>
      <c r="H108" s="19">
        <f t="shared" si="26"/>
        <v>165</v>
      </c>
      <c r="I108" s="19">
        <f t="shared" si="26"/>
        <v>215</v>
      </c>
    </row>
    <row r="109" spans="1:9">
      <c r="A109" s="434" t="s">
        <v>582</v>
      </c>
      <c r="B109" s="435">
        <v>881</v>
      </c>
      <c r="C109" s="435" t="s">
        <v>163</v>
      </c>
      <c r="D109" s="435" t="s">
        <v>237</v>
      </c>
      <c r="E109" s="23" t="s">
        <v>510</v>
      </c>
      <c r="F109" s="28"/>
      <c r="G109" s="19">
        <f>G110</f>
        <v>165</v>
      </c>
      <c r="H109" s="19">
        <f t="shared" si="26"/>
        <v>165</v>
      </c>
      <c r="I109" s="19">
        <f t="shared" si="26"/>
        <v>215</v>
      </c>
    </row>
    <row r="110" spans="1:9" ht="62.25" customHeight="1">
      <c r="A110" s="418" t="s">
        <v>511</v>
      </c>
      <c r="B110" s="435">
        <v>881</v>
      </c>
      <c r="C110" s="29" t="s">
        <v>163</v>
      </c>
      <c r="D110" s="29" t="s">
        <v>237</v>
      </c>
      <c r="E110" s="23" t="s">
        <v>634</v>
      </c>
      <c r="F110" s="28"/>
      <c r="G110" s="19">
        <f>G111</f>
        <v>165</v>
      </c>
      <c r="H110" s="19">
        <f t="shared" si="26"/>
        <v>165</v>
      </c>
      <c r="I110" s="19">
        <f t="shared" si="26"/>
        <v>215</v>
      </c>
    </row>
    <row r="111" spans="1:9" ht="48.75" customHeight="1">
      <c r="A111" s="418" t="s">
        <v>240</v>
      </c>
      <c r="B111" s="435">
        <v>881</v>
      </c>
      <c r="C111" s="29" t="s">
        <v>163</v>
      </c>
      <c r="D111" s="29" t="s">
        <v>237</v>
      </c>
      <c r="E111" s="23" t="s">
        <v>635</v>
      </c>
      <c r="F111" s="28"/>
      <c r="G111" s="19">
        <f>G112</f>
        <v>165</v>
      </c>
      <c r="H111" s="19">
        <f>H112</f>
        <v>165</v>
      </c>
      <c r="I111" s="19">
        <f>I112</f>
        <v>215</v>
      </c>
    </row>
    <row r="112" spans="1:9" ht="47.25">
      <c r="A112" s="343" t="s">
        <v>170</v>
      </c>
      <c r="B112" s="435">
        <v>881</v>
      </c>
      <c r="C112" s="29" t="s">
        <v>163</v>
      </c>
      <c r="D112" s="29" t="s">
        <v>237</v>
      </c>
      <c r="E112" s="23" t="s">
        <v>635</v>
      </c>
      <c r="F112" s="28" t="s">
        <v>183</v>
      </c>
      <c r="G112" s="19">
        <v>165</v>
      </c>
      <c r="H112" s="19">
        <v>165</v>
      </c>
      <c r="I112" s="19">
        <v>215</v>
      </c>
    </row>
    <row r="113" spans="1:9" ht="19.5">
      <c r="A113" s="417" t="s">
        <v>241</v>
      </c>
      <c r="B113" s="266">
        <v>881</v>
      </c>
      <c r="C113" s="267" t="s">
        <v>173</v>
      </c>
      <c r="D113" s="267" t="s">
        <v>162</v>
      </c>
      <c r="E113" s="265"/>
      <c r="F113" s="268"/>
      <c r="G113" s="263">
        <f>G114+G141</f>
        <v>4881.8</v>
      </c>
      <c r="H113" s="263">
        <f>H114+H141</f>
        <v>5028.8999999999996</v>
      </c>
      <c r="I113" s="263">
        <f>I114+I141</f>
        <v>5961.2</v>
      </c>
    </row>
    <row r="114" spans="1:9">
      <c r="A114" s="434" t="s">
        <v>242</v>
      </c>
      <c r="B114" s="435">
        <v>881</v>
      </c>
      <c r="C114" s="42" t="s">
        <v>173</v>
      </c>
      <c r="D114" s="42" t="s">
        <v>235</v>
      </c>
      <c r="E114" s="23"/>
      <c r="F114" s="28"/>
      <c r="G114" s="16">
        <f>G115+G126+G131</f>
        <v>4715.8</v>
      </c>
      <c r="H114" s="16">
        <f>H115+H126+H131</f>
        <v>4857.8999999999996</v>
      </c>
      <c r="I114" s="16">
        <f>I115+I126+I131</f>
        <v>5785.2</v>
      </c>
    </row>
    <row r="115" spans="1:9" ht="126">
      <c r="A115" s="434" t="s">
        <v>243</v>
      </c>
      <c r="B115" s="435">
        <v>881</v>
      </c>
      <c r="C115" s="42" t="s">
        <v>173</v>
      </c>
      <c r="D115" s="42" t="s">
        <v>235</v>
      </c>
      <c r="E115" s="432" t="s">
        <v>244</v>
      </c>
      <c r="F115" s="28"/>
      <c r="G115" s="16">
        <f>G116</f>
        <v>4300</v>
      </c>
      <c r="H115" s="16">
        <f t="shared" ref="H115:I115" si="27">H116</f>
        <v>4857.8999999999996</v>
      </c>
      <c r="I115" s="16">
        <f t="shared" si="27"/>
        <v>5785.2</v>
      </c>
    </row>
    <row r="116" spans="1:9" ht="23.25" customHeight="1">
      <c r="A116" s="419" t="s">
        <v>567</v>
      </c>
      <c r="B116" s="435">
        <v>881</v>
      </c>
      <c r="C116" s="42" t="s">
        <v>173</v>
      </c>
      <c r="D116" s="42" t="s">
        <v>235</v>
      </c>
      <c r="E116" s="432" t="s">
        <v>392</v>
      </c>
      <c r="F116" s="28"/>
      <c r="G116" s="19">
        <f>G117</f>
        <v>4300</v>
      </c>
      <c r="H116" s="19">
        <f t="shared" ref="H116:I116" si="28">H117</f>
        <v>4857.8999999999996</v>
      </c>
      <c r="I116" s="19">
        <f t="shared" si="28"/>
        <v>5785.2</v>
      </c>
    </row>
    <row r="117" spans="1:9" ht="63">
      <c r="A117" s="419" t="s">
        <v>689</v>
      </c>
      <c r="B117" s="435">
        <v>881</v>
      </c>
      <c r="C117" s="41" t="s">
        <v>173</v>
      </c>
      <c r="D117" s="41" t="s">
        <v>235</v>
      </c>
      <c r="E117" s="23" t="s">
        <v>393</v>
      </c>
      <c r="F117" s="28"/>
      <c r="G117" s="19">
        <f>G119+G121+G123+G125</f>
        <v>4300</v>
      </c>
      <c r="H117" s="19">
        <f t="shared" ref="H117:I117" si="29">H119+H121+H123+H125</f>
        <v>4857.8999999999996</v>
      </c>
      <c r="I117" s="19">
        <f t="shared" si="29"/>
        <v>5785.2</v>
      </c>
    </row>
    <row r="118" spans="1:9" ht="47.25">
      <c r="A118" s="419" t="s">
        <v>249</v>
      </c>
      <c r="B118" s="435">
        <v>881</v>
      </c>
      <c r="C118" s="41" t="s">
        <v>173</v>
      </c>
      <c r="D118" s="41" t="s">
        <v>235</v>
      </c>
      <c r="E118" s="23" t="s">
        <v>529</v>
      </c>
      <c r="F118" s="28"/>
      <c r="G118" s="19">
        <f>G119</f>
        <v>1500</v>
      </c>
      <c r="H118" s="19">
        <f t="shared" ref="H118:I118" si="30">H119</f>
        <v>1500</v>
      </c>
      <c r="I118" s="19">
        <f t="shared" si="30"/>
        <v>1500</v>
      </c>
    </row>
    <row r="119" spans="1:9" ht="47.25">
      <c r="A119" s="420" t="s">
        <v>170</v>
      </c>
      <c r="B119" s="435">
        <v>881</v>
      </c>
      <c r="C119" s="41" t="s">
        <v>173</v>
      </c>
      <c r="D119" s="41" t="s">
        <v>235</v>
      </c>
      <c r="E119" s="23" t="s">
        <v>529</v>
      </c>
      <c r="F119" s="28" t="s">
        <v>183</v>
      </c>
      <c r="G119" s="19">
        <v>1500</v>
      </c>
      <c r="H119" s="19">
        <v>1500</v>
      </c>
      <c r="I119" s="19">
        <v>1500</v>
      </c>
    </row>
    <row r="120" spans="1:9" ht="31.5">
      <c r="A120" s="421" t="s">
        <v>686</v>
      </c>
      <c r="B120" s="435">
        <v>881</v>
      </c>
      <c r="C120" s="41" t="s">
        <v>173</v>
      </c>
      <c r="D120" s="41" t="s">
        <v>235</v>
      </c>
      <c r="E120" s="23" t="s">
        <v>687</v>
      </c>
      <c r="F120" s="28"/>
      <c r="G120" s="19">
        <f>G121</f>
        <v>2700</v>
      </c>
      <c r="H120" s="19">
        <f t="shared" ref="H120:I120" si="31">H121</f>
        <v>2957.9</v>
      </c>
      <c r="I120" s="19">
        <f t="shared" si="31"/>
        <v>1300</v>
      </c>
    </row>
    <row r="121" spans="1:9" ht="47.25">
      <c r="A121" s="343" t="s">
        <v>170</v>
      </c>
      <c r="B121" s="435">
        <v>881</v>
      </c>
      <c r="C121" s="41" t="s">
        <v>173</v>
      </c>
      <c r="D121" s="41" t="s">
        <v>235</v>
      </c>
      <c r="E121" s="23" t="s">
        <v>687</v>
      </c>
      <c r="F121" s="28" t="s">
        <v>183</v>
      </c>
      <c r="G121" s="19">
        <v>2700</v>
      </c>
      <c r="H121" s="19">
        <v>2957.9</v>
      </c>
      <c r="I121" s="19">
        <v>1300</v>
      </c>
    </row>
    <row r="122" spans="1:9" ht="31.5">
      <c r="A122" s="343" t="s">
        <v>688</v>
      </c>
      <c r="B122" s="435">
        <v>881</v>
      </c>
      <c r="C122" s="41" t="s">
        <v>173</v>
      </c>
      <c r="D122" s="41" t="s">
        <v>235</v>
      </c>
      <c r="E122" s="23" t="s">
        <v>690</v>
      </c>
      <c r="F122" s="28"/>
      <c r="G122" s="19">
        <f>G123</f>
        <v>100</v>
      </c>
      <c r="H122" s="19">
        <f t="shared" ref="H122:I122" si="32">H123</f>
        <v>100</v>
      </c>
      <c r="I122" s="19">
        <f t="shared" si="32"/>
        <v>100</v>
      </c>
    </row>
    <row r="123" spans="1:9" ht="47.25">
      <c r="A123" s="343" t="s">
        <v>170</v>
      </c>
      <c r="B123" s="435">
        <v>881</v>
      </c>
      <c r="C123" s="41" t="s">
        <v>173</v>
      </c>
      <c r="D123" s="41" t="s">
        <v>235</v>
      </c>
      <c r="E123" s="23" t="s">
        <v>690</v>
      </c>
      <c r="F123" s="28" t="s">
        <v>183</v>
      </c>
      <c r="G123" s="19">
        <v>100</v>
      </c>
      <c r="H123" s="19">
        <v>100</v>
      </c>
      <c r="I123" s="19">
        <v>100</v>
      </c>
    </row>
    <row r="124" spans="1:9" ht="31.5">
      <c r="A124" s="421" t="s">
        <v>692</v>
      </c>
      <c r="B124" s="435">
        <v>881</v>
      </c>
      <c r="C124" s="41" t="s">
        <v>173</v>
      </c>
      <c r="D124" s="41" t="s">
        <v>235</v>
      </c>
      <c r="E124" s="23" t="s">
        <v>691</v>
      </c>
      <c r="F124" s="28"/>
      <c r="G124" s="19">
        <v>0</v>
      </c>
      <c r="H124" s="19">
        <f>H125</f>
        <v>300</v>
      </c>
      <c r="I124" s="19">
        <f>I125</f>
        <v>2885.2</v>
      </c>
    </row>
    <row r="125" spans="1:9" ht="47.25">
      <c r="A125" s="343" t="s">
        <v>170</v>
      </c>
      <c r="B125" s="435">
        <v>881</v>
      </c>
      <c r="C125" s="41" t="s">
        <v>173</v>
      </c>
      <c r="D125" s="41" t="s">
        <v>235</v>
      </c>
      <c r="E125" s="23" t="s">
        <v>691</v>
      </c>
      <c r="F125" s="28" t="s">
        <v>183</v>
      </c>
      <c r="G125" s="19">
        <v>0</v>
      </c>
      <c r="H125" s="19">
        <v>300</v>
      </c>
      <c r="I125" s="19">
        <v>2885.2</v>
      </c>
    </row>
    <row r="126" spans="1:9" ht="171.75" customHeight="1">
      <c r="A126" s="22" t="s">
        <v>753</v>
      </c>
      <c r="B126" s="435">
        <v>881</v>
      </c>
      <c r="C126" s="29" t="s">
        <v>173</v>
      </c>
      <c r="D126" s="29" t="s">
        <v>235</v>
      </c>
      <c r="E126" s="432" t="s">
        <v>484</v>
      </c>
      <c r="F126" s="21"/>
      <c r="G126" s="24">
        <f>G127</f>
        <v>157</v>
      </c>
      <c r="H126" s="24">
        <f t="shared" ref="G126:I128" si="33">H127</f>
        <v>0</v>
      </c>
      <c r="I126" s="24">
        <f t="shared" si="33"/>
        <v>0</v>
      </c>
    </row>
    <row r="127" spans="1:9" ht="78.75">
      <c r="A127" s="454" t="str">
        <f>$A$88</f>
        <v>Мероприятия связанные с размещением информации о социально-эконмическом развитии района,деятельности админисрации МО Кисельнинское СП Волховского муниципального района"</v>
      </c>
      <c r="B127" s="435">
        <v>881</v>
      </c>
      <c r="C127" s="29" t="s">
        <v>173</v>
      </c>
      <c r="D127" s="29" t="s">
        <v>235</v>
      </c>
      <c r="E127" s="23" t="s">
        <v>574</v>
      </c>
      <c r="F127" s="21"/>
      <c r="G127" s="21">
        <f t="shared" si="33"/>
        <v>157</v>
      </c>
      <c r="H127" s="21">
        <f t="shared" si="33"/>
        <v>0</v>
      </c>
      <c r="I127" s="21">
        <f t="shared" si="33"/>
        <v>0</v>
      </c>
    </row>
    <row r="128" spans="1:9" ht="141.75" customHeight="1">
      <c r="A128" s="461" t="s">
        <v>674</v>
      </c>
      <c r="B128" s="435">
        <v>881</v>
      </c>
      <c r="C128" s="29" t="s">
        <v>173</v>
      </c>
      <c r="D128" s="29" t="s">
        <v>235</v>
      </c>
      <c r="E128" s="23" t="s">
        <v>552</v>
      </c>
      <c r="F128" s="21"/>
      <c r="G128" s="21">
        <f t="shared" si="33"/>
        <v>157</v>
      </c>
      <c r="H128" s="21">
        <f t="shared" si="33"/>
        <v>0</v>
      </c>
      <c r="I128" s="21">
        <f t="shared" si="33"/>
        <v>0</v>
      </c>
    </row>
    <row r="129" spans="1:9" ht="110.25">
      <c r="A129" s="474" t="s">
        <v>499</v>
      </c>
      <c r="B129" s="435">
        <v>881</v>
      </c>
      <c r="C129" s="29" t="s">
        <v>173</v>
      </c>
      <c r="D129" s="29" t="s">
        <v>235</v>
      </c>
      <c r="E129" s="23" t="s">
        <v>553</v>
      </c>
      <c r="F129" s="21"/>
      <c r="G129" s="21">
        <f>G130</f>
        <v>157</v>
      </c>
      <c r="H129" s="21">
        <f>H130</f>
        <v>0</v>
      </c>
      <c r="I129" s="21">
        <f>I130</f>
        <v>0</v>
      </c>
    </row>
    <row r="130" spans="1:9" ht="47.25">
      <c r="A130" s="461" t="s">
        <v>13</v>
      </c>
      <c r="B130" s="435">
        <v>881</v>
      </c>
      <c r="C130" s="29" t="s">
        <v>173</v>
      </c>
      <c r="D130" s="29" t="s">
        <v>235</v>
      </c>
      <c r="E130" s="23" t="s">
        <v>553</v>
      </c>
      <c r="F130" s="28">
        <v>240</v>
      </c>
      <c r="G130" s="21">
        <v>157</v>
      </c>
      <c r="H130" s="21">
        <v>0</v>
      </c>
      <c r="I130" s="21">
        <v>0</v>
      </c>
    </row>
    <row r="131" spans="1:9" ht="94.5">
      <c r="A131" s="411" t="s">
        <v>263</v>
      </c>
      <c r="B131" s="435">
        <v>881</v>
      </c>
      <c r="C131" s="435" t="s">
        <v>173</v>
      </c>
      <c r="D131" s="435" t="s">
        <v>235</v>
      </c>
      <c r="E131" s="432" t="s">
        <v>212</v>
      </c>
      <c r="F131" s="317"/>
      <c r="G131" s="24">
        <f>G132+G137</f>
        <v>258.8</v>
      </c>
      <c r="H131" s="24">
        <f t="shared" ref="H131:I131" si="34">H132</f>
        <v>0</v>
      </c>
      <c r="I131" s="24">
        <f t="shared" si="34"/>
        <v>0</v>
      </c>
    </row>
    <row r="132" spans="1:9">
      <c r="A132" s="411" t="s">
        <v>636</v>
      </c>
      <c r="B132" s="435">
        <v>881</v>
      </c>
      <c r="C132" s="29" t="s">
        <v>173</v>
      </c>
      <c r="D132" s="29" t="s">
        <v>235</v>
      </c>
      <c r="E132" s="432" t="s">
        <v>637</v>
      </c>
      <c r="F132" s="28"/>
      <c r="G132" s="21">
        <f>G133</f>
        <v>153.6</v>
      </c>
      <c r="H132" s="21">
        <f t="shared" ref="H132:I132" si="35">H133</f>
        <v>0</v>
      </c>
      <c r="I132" s="21">
        <f t="shared" si="35"/>
        <v>0</v>
      </c>
    </row>
    <row r="133" spans="1:9" ht="63">
      <c r="A133" s="343" t="s">
        <v>638</v>
      </c>
      <c r="B133" s="435">
        <v>881</v>
      </c>
      <c r="C133" s="29" t="s">
        <v>173</v>
      </c>
      <c r="D133" s="29" t="s">
        <v>235</v>
      </c>
      <c r="E133" s="23" t="s">
        <v>548</v>
      </c>
      <c r="F133" s="28"/>
      <c r="G133" s="21">
        <f>G134</f>
        <v>153.6</v>
      </c>
      <c r="H133" s="21">
        <f t="shared" ref="H133:I133" si="36">H134</f>
        <v>0</v>
      </c>
      <c r="I133" s="21">
        <f t="shared" si="36"/>
        <v>0</v>
      </c>
    </row>
    <row r="134" spans="1:9" ht="90">
      <c r="A134" s="422" t="s">
        <v>505</v>
      </c>
      <c r="B134" s="435">
        <v>881</v>
      </c>
      <c r="C134" s="29" t="s">
        <v>173</v>
      </c>
      <c r="D134" s="29" t="s">
        <v>235</v>
      </c>
      <c r="E134" s="23" t="s">
        <v>549</v>
      </c>
      <c r="F134" s="28"/>
      <c r="G134" s="21">
        <f>G136</f>
        <v>153.6</v>
      </c>
      <c r="H134" s="21">
        <f t="shared" ref="H134:I134" si="37">H136</f>
        <v>0</v>
      </c>
      <c r="I134" s="21">
        <f t="shared" si="37"/>
        <v>0</v>
      </c>
    </row>
    <row r="135" spans="1:9" ht="30">
      <c r="A135" s="423" t="s">
        <v>707</v>
      </c>
      <c r="B135" s="435" t="s">
        <v>159</v>
      </c>
      <c r="C135" s="29" t="s">
        <v>173</v>
      </c>
      <c r="D135" s="29" t="s">
        <v>235</v>
      </c>
      <c r="E135" s="23" t="s">
        <v>549</v>
      </c>
      <c r="F135" s="28"/>
      <c r="G135" s="21">
        <v>153.6</v>
      </c>
      <c r="H135" s="21">
        <v>0</v>
      </c>
      <c r="I135" s="21">
        <v>0</v>
      </c>
    </row>
    <row r="136" spans="1:9" ht="47.25">
      <c r="A136" s="343" t="s">
        <v>170</v>
      </c>
      <c r="B136" s="435">
        <v>881</v>
      </c>
      <c r="C136" s="29" t="s">
        <v>173</v>
      </c>
      <c r="D136" s="29" t="s">
        <v>235</v>
      </c>
      <c r="E136" s="23" t="s">
        <v>549</v>
      </c>
      <c r="F136" s="28" t="s">
        <v>183</v>
      </c>
      <c r="G136" s="21">
        <v>153.6</v>
      </c>
      <c r="H136" s="21">
        <v>0</v>
      </c>
      <c r="I136" s="21">
        <v>0</v>
      </c>
    </row>
    <row r="137" spans="1:9">
      <c r="A137" s="411" t="s">
        <v>636</v>
      </c>
      <c r="B137" s="435">
        <v>881</v>
      </c>
      <c r="C137" s="435" t="s">
        <v>173</v>
      </c>
      <c r="D137" s="435" t="s">
        <v>235</v>
      </c>
      <c r="E137" s="432" t="s">
        <v>547</v>
      </c>
      <c r="F137" s="317"/>
      <c r="G137" s="24">
        <f>G138</f>
        <v>105.2</v>
      </c>
      <c r="H137" s="24">
        <f t="shared" ref="H137:I137" si="38">H138</f>
        <v>0</v>
      </c>
      <c r="I137" s="24">
        <f t="shared" si="38"/>
        <v>0</v>
      </c>
    </row>
    <row r="138" spans="1:9" ht="105.75" customHeight="1">
      <c r="A138" s="461" t="s">
        <v>747</v>
      </c>
      <c r="B138" s="435">
        <v>881</v>
      </c>
      <c r="C138" s="29" t="s">
        <v>173</v>
      </c>
      <c r="D138" s="29" t="s">
        <v>235</v>
      </c>
      <c r="E138" s="23" t="s">
        <v>550</v>
      </c>
      <c r="F138" s="28"/>
      <c r="G138" s="21">
        <f>G139</f>
        <v>105.2</v>
      </c>
      <c r="H138" s="21">
        <f t="shared" ref="H138:I138" si="39">H139</f>
        <v>0</v>
      </c>
      <c r="I138" s="21">
        <f t="shared" si="39"/>
        <v>0</v>
      </c>
    </row>
    <row r="139" spans="1:9" ht="34.5" customHeight="1">
      <c r="A139" s="461" t="s">
        <v>746</v>
      </c>
      <c r="B139" s="435">
        <v>881</v>
      </c>
      <c r="C139" s="29" t="s">
        <v>173</v>
      </c>
      <c r="D139" s="29" t="s">
        <v>235</v>
      </c>
      <c r="E139" s="23" t="s">
        <v>685</v>
      </c>
      <c r="F139" s="28"/>
      <c r="G139" s="21">
        <f>G140</f>
        <v>105.2</v>
      </c>
      <c r="H139" s="21">
        <f t="shared" ref="H139:I139" si="40">H140</f>
        <v>0</v>
      </c>
      <c r="I139" s="21">
        <f t="shared" si="40"/>
        <v>0</v>
      </c>
    </row>
    <row r="140" spans="1:9" ht="47.25">
      <c r="A140" s="343" t="s">
        <v>170</v>
      </c>
      <c r="B140" s="435">
        <v>881</v>
      </c>
      <c r="C140" s="29" t="s">
        <v>173</v>
      </c>
      <c r="D140" s="29" t="s">
        <v>235</v>
      </c>
      <c r="E140" s="23" t="s">
        <v>685</v>
      </c>
      <c r="F140" s="28" t="s">
        <v>183</v>
      </c>
      <c r="G140" s="21">
        <v>105.2</v>
      </c>
      <c r="H140" s="21">
        <v>0</v>
      </c>
      <c r="I140" s="21">
        <v>0</v>
      </c>
    </row>
    <row r="141" spans="1:9" ht="37.5">
      <c r="A141" s="408" t="s">
        <v>126</v>
      </c>
      <c r="B141" s="266">
        <v>881</v>
      </c>
      <c r="C141" s="267" t="s">
        <v>173</v>
      </c>
      <c r="D141" s="267" t="s">
        <v>267</v>
      </c>
      <c r="E141" s="265"/>
      <c r="F141" s="268"/>
      <c r="G141" s="263">
        <f>G146+G150</f>
        <v>166</v>
      </c>
      <c r="H141" s="263">
        <f>H146+H150</f>
        <v>171</v>
      </c>
      <c r="I141" s="263">
        <f>I146+I150</f>
        <v>176</v>
      </c>
    </row>
    <row r="142" spans="1:9" ht="78.75">
      <c r="A142" s="434" t="s">
        <v>268</v>
      </c>
      <c r="B142" s="435">
        <v>881</v>
      </c>
      <c r="C142" s="435" t="s">
        <v>173</v>
      </c>
      <c r="D142" s="435" t="s">
        <v>267</v>
      </c>
      <c r="E142" s="432" t="s">
        <v>219</v>
      </c>
      <c r="F142" s="28"/>
      <c r="G142" s="16">
        <f t="shared" ref="G142:I143" si="41">G143</f>
        <v>155</v>
      </c>
      <c r="H142" s="16">
        <f t="shared" si="41"/>
        <v>160</v>
      </c>
      <c r="I142" s="16">
        <f t="shared" si="41"/>
        <v>165</v>
      </c>
    </row>
    <row r="143" spans="1:9">
      <c r="A143" s="434" t="s">
        <v>582</v>
      </c>
      <c r="B143" s="435">
        <v>881</v>
      </c>
      <c r="C143" s="435" t="s">
        <v>173</v>
      </c>
      <c r="D143" s="435" t="s">
        <v>267</v>
      </c>
      <c r="E143" s="432" t="s">
        <v>521</v>
      </c>
      <c r="F143" s="28"/>
      <c r="G143" s="19">
        <f t="shared" si="41"/>
        <v>155</v>
      </c>
      <c r="H143" s="19">
        <f t="shared" si="41"/>
        <v>160</v>
      </c>
      <c r="I143" s="19">
        <f t="shared" si="41"/>
        <v>165</v>
      </c>
    </row>
    <row r="144" spans="1:9" ht="315">
      <c r="A144" s="343" t="s">
        <v>593</v>
      </c>
      <c r="B144" s="435">
        <v>881</v>
      </c>
      <c r="C144" s="29" t="s">
        <v>173</v>
      </c>
      <c r="D144" s="29" t="s">
        <v>267</v>
      </c>
      <c r="E144" s="23" t="s">
        <v>522</v>
      </c>
      <c r="F144" s="28"/>
      <c r="G144" s="19">
        <f>G146</f>
        <v>155</v>
      </c>
      <c r="H144" s="19">
        <f>H146</f>
        <v>160</v>
      </c>
      <c r="I144" s="19">
        <f>I146</f>
        <v>165</v>
      </c>
    </row>
    <row r="145" spans="1:9" ht="283.5">
      <c r="A145" s="343" t="s">
        <v>594</v>
      </c>
      <c r="B145" s="435">
        <v>881</v>
      </c>
      <c r="C145" s="29" t="s">
        <v>173</v>
      </c>
      <c r="D145" s="29" t="s">
        <v>267</v>
      </c>
      <c r="E145" s="23" t="s">
        <v>524</v>
      </c>
      <c r="F145" s="28"/>
      <c r="G145" s="19">
        <f>G146</f>
        <v>155</v>
      </c>
      <c r="H145" s="19">
        <f>H146</f>
        <v>160</v>
      </c>
      <c r="I145" s="19">
        <f>I146</f>
        <v>165</v>
      </c>
    </row>
    <row r="146" spans="1:9" ht="47.25">
      <c r="A146" s="343" t="s">
        <v>170</v>
      </c>
      <c r="B146" s="435">
        <v>881</v>
      </c>
      <c r="C146" s="29" t="s">
        <v>173</v>
      </c>
      <c r="D146" s="29" t="s">
        <v>267</v>
      </c>
      <c r="E146" s="23" t="s">
        <v>524</v>
      </c>
      <c r="F146" s="28" t="s">
        <v>183</v>
      </c>
      <c r="G146" s="19">
        <v>155</v>
      </c>
      <c r="H146" s="19">
        <v>160</v>
      </c>
      <c r="I146" s="19">
        <v>165</v>
      </c>
    </row>
    <row r="147" spans="1:9" ht="49.5" customHeight="1">
      <c r="A147" s="411" t="s">
        <v>595</v>
      </c>
      <c r="B147" s="435">
        <v>881</v>
      </c>
      <c r="C147" s="435" t="s">
        <v>173</v>
      </c>
      <c r="D147" s="435" t="s">
        <v>267</v>
      </c>
      <c r="E147" s="15" t="s">
        <v>275</v>
      </c>
      <c r="F147" s="28"/>
      <c r="G147" s="16">
        <f t="shared" ref="G147:I149" si="42">G148</f>
        <v>11</v>
      </c>
      <c r="H147" s="16">
        <f t="shared" si="42"/>
        <v>11</v>
      </c>
      <c r="I147" s="16">
        <f t="shared" si="42"/>
        <v>11</v>
      </c>
    </row>
    <row r="148" spans="1:9" ht="30" customHeight="1">
      <c r="A148" s="343" t="s">
        <v>555</v>
      </c>
      <c r="B148" s="435">
        <v>881</v>
      </c>
      <c r="C148" s="29" t="s">
        <v>173</v>
      </c>
      <c r="D148" s="29" t="s">
        <v>267</v>
      </c>
      <c r="E148" s="318" t="s">
        <v>532</v>
      </c>
      <c r="F148" s="28"/>
      <c r="G148" s="19">
        <f t="shared" si="42"/>
        <v>11</v>
      </c>
      <c r="H148" s="19">
        <f t="shared" si="42"/>
        <v>11</v>
      </c>
      <c r="I148" s="19">
        <f t="shared" si="42"/>
        <v>11</v>
      </c>
    </row>
    <row r="149" spans="1:9" ht="77.25" customHeight="1">
      <c r="A149" s="343" t="s">
        <v>278</v>
      </c>
      <c r="B149" s="435">
        <v>881</v>
      </c>
      <c r="C149" s="29" t="s">
        <v>173</v>
      </c>
      <c r="D149" s="29" t="s">
        <v>267</v>
      </c>
      <c r="E149" s="318" t="s">
        <v>531</v>
      </c>
      <c r="F149" s="28"/>
      <c r="G149" s="19">
        <f t="shared" si="42"/>
        <v>11</v>
      </c>
      <c r="H149" s="19">
        <f t="shared" si="42"/>
        <v>11</v>
      </c>
      <c r="I149" s="19">
        <f t="shared" si="42"/>
        <v>11</v>
      </c>
    </row>
    <row r="150" spans="1:9" ht="47.25">
      <c r="A150" s="343" t="s">
        <v>170</v>
      </c>
      <c r="B150" s="435">
        <v>881</v>
      </c>
      <c r="C150" s="29" t="s">
        <v>173</v>
      </c>
      <c r="D150" s="29" t="s">
        <v>267</v>
      </c>
      <c r="E150" s="318" t="s">
        <v>531</v>
      </c>
      <c r="F150" s="28" t="s">
        <v>183</v>
      </c>
      <c r="G150" s="19">
        <v>11</v>
      </c>
      <c r="H150" s="19">
        <v>11</v>
      </c>
      <c r="I150" s="19">
        <v>11</v>
      </c>
    </row>
    <row r="151" spans="1:9" ht="39">
      <c r="A151" s="417" t="s">
        <v>280</v>
      </c>
      <c r="B151" s="266">
        <v>881</v>
      </c>
      <c r="C151" s="267" t="s">
        <v>281</v>
      </c>
      <c r="D151" s="267" t="s">
        <v>162</v>
      </c>
      <c r="E151" s="265"/>
      <c r="F151" s="268"/>
      <c r="G151" s="263">
        <f>G152+G168+G176</f>
        <v>17830.2</v>
      </c>
      <c r="H151" s="263">
        <f t="shared" ref="H151:I151" si="43">H152+H168+H176</f>
        <v>9321.2999999999993</v>
      </c>
      <c r="I151" s="263">
        <f t="shared" si="43"/>
        <v>3302.1</v>
      </c>
    </row>
    <row r="152" spans="1:9" ht="18.75">
      <c r="A152" s="408" t="s">
        <v>129</v>
      </c>
      <c r="B152" s="266">
        <v>881</v>
      </c>
      <c r="C152" s="267" t="s">
        <v>281</v>
      </c>
      <c r="D152" s="267" t="s">
        <v>161</v>
      </c>
      <c r="E152" s="265"/>
      <c r="F152" s="268"/>
      <c r="G152" s="263">
        <f>G157+G162+G163</f>
        <v>370</v>
      </c>
      <c r="H152" s="263">
        <f t="shared" ref="H152:I152" si="44">H157+H162+H163</f>
        <v>315</v>
      </c>
      <c r="I152" s="263">
        <f t="shared" si="44"/>
        <v>310</v>
      </c>
    </row>
    <row r="153" spans="1:9" ht="78.75">
      <c r="A153" s="409" t="s">
        <v>586</v>
      </c>
      <c r="B153" s="435">
        <v>881</v>
      </c>
      <c r="C153" s="41" t="s">
        <v>281</v>
      </c>
      <c r="D153" s="41" t="s">
        <v>161</v>
      </c>
      <c r="E153" s="23" t="s">
        <v>197</v>
      </c>
      <c r="F153" s="28"/>
      <c r="G153" s="16">
        <f t="shared" ref="G153:I156" si="45">G154</f>
        <v>300</v>
      </c>
      <c r="H153" s="16">
        <f t="shared" si="45"/>
        <v>250</v>
      </c>
      <c r="I153" s="16">
        <f t="shared" si="45"/>
        <v>250</v>
      </c>
    </row>
    <row r="154" spans="1:9">
      <c r="A154" s="409" t="s">
        <v>198</v>
      </c>
      <c r="B154" s="435">
        <v>881</v>
      </c>
      <c r="C154" s="41" t="s">
        <v>281</v>
      </c>
      <c r="D154" s="41" t="s">
        <v>161</v>
      </c>
      <c r="E154" s="23" t="s">
        <v>199</v>
      </c>
      <c r="F154" s="28"/>
      <c r="G154" s="19">
        <f t="shared" si="45"/>
        <v>300</v>
      </c>
      <c r="H154" s="19">
        <f t="shared" si="45"/>
        <v>250</v>
      </c>
      <c r="I154" s="19">
        <f t="shared" si="45"/>
        <v>250</v>
      </c>
    </row>
    <row r="155" spans="1:9">
      <c r="A155" s="409" t="s">
        <v>198</v>
      </c>
      <c r="B155" s="435">
        <v>881</v>
      </c>
      <c r="C155" s="41" t="s">
        <v>281</v>
      </c>
      <c r="D155" s="41" t="s">
        <v>161</v>
      </c>
      <c r="E155" s="23" t="s">
        <v>200</v>
      </c>
      <c r="F155" s="28"/>
      <c r="G155" s="19">
        <f t="shared" si="45"/>
        <v>300</v>
      </c>
      <c r="H155" s="19">
        <f t="shared" si="45"/>
        <v>250</v>
      </c>
      <c r="I155" s="19">
        <f t="shared" si="45"/>
        <v>250</v>
      </c>
    </row>
    <row r="156" spans="1:9" ht="56.25" customHeight="1">
      <c r="A156" s="409" t="s">
        <v>42</v>
      </c>
      <c r="B156" s="435">
        <v>881</v>
      </c>
      <c r="C156" s="41" t="s">
        <v>281</v>
      </c>
      <c r="D156" s="41" t="s">
        <v>161</v>
      </c>
      <c r="E156" s="23" t="s">
        <v>282</v>
      </c>
      <c r="F156" s="28"/>
      <c r="G156" s="19">
        <f t="shared" si="45"/>
        <v>300</v>
      </c>
      <c r="H156" s="19">
        <f t="shared" si="45"/>
        <v>250</v>
      </c>
      <c r="I156" s="19">
        <f t="shared" si="45"/>
        <v>250</v>
      </c>
    </row>
    <row r="157" spans="1:9" ht="47.25">
      <c r="A157" s="409" t="s">
        <v>283</v>
      </c>
      <c r="B157" s="435">
        <v>881</v>
      </c>
      <c r="C157" s="41" t="s">
        <v>281</v>
      </c>
      <c r="D157" s="41" t="s">
        <v>161</v>
      </c>
      <c r="E157" s="23" t="s">
        <v>282</v>
      </c>
      <c r="F157" s="28" t="s">
        <v>183</v>
      </c>
      <c r="G157" s="19">
        <v>300</v>
      </c>
      <c r="H157" s="19">
        <v>250</v>
      </c>
      <c r="I157" s="19">
        <v>250</v>
      </c>
    </row>
    <row r="158" spans="1:9" ht="78.75">
      <c r="A158" s="409" t="s">
        <v>586</v>
      </c>
      <c r="B158" s="435">
        <v>881</v>
      </c>
      <c r="C158" s="41" t="s">
        <v>281</v>
      </c>
      <c r="D158" s="41" t="s">
        <v>161</v>
      </c>
      <c r="E158" s="23" t="s">
        <v>197</v>
      </c>
      <c r="F158" s="28"/>
      <c r="G158" s="16">
        <f t="shared" ref="G158:I161" si="46">G159</f>
        <v>20</v>
      </c>
      <c r="H158" s="16">
        <f t="shared" si="46"/>
        <v>15</v>
      </c>
      <c r="I158" s="16">
        <f t="shared" si="46"/>
        <v>10</v>
      </c>
    </row>
    <row r="159" spans="1:9">
      <c r="A159" s="409" t="s">
        <v>198</v>
      </c>
      <c r="B159" s="435">
        <v>881</v>
      </c>
      <c r="C159" s="41" t="s">
        <v>281</v>
      </c>
      <c r="D159" s="41" t="s">
        <v>161</v>
      </c>
      <c r="E159" s="23" t="s">
        <v>199</v>
      </c>
      <c r="F159" s="28"/>
      <c r="G159" s="19">
        <f t="shared" si="46"/>
        <v>20</v>
      </c>
      <c r="H159" s="19">
        <f t="shared" si="46"/>
        <v>15</v>
      </c>
      <c r="I159" s="19">
        <f t="shared" si="46"/>
        <v>10</v>
      </c>
    </row>
    <row r="160" spans="1:9" s="25" customFormat="1">
      <c r="A160" s="409" t="s">
        <v>198</v>
      </c>
      <c r="B160" s="435">
        <v>881</v>
      </c>
      <c r="C160" s="41" t="s">
        <v>281</v>
      </c>
      <c r="D160" s="41" t="s">
        <v>161</v>
      </c>
      <c r="E160" s="23" t="s">
        <v>200</v>
      </c>
      <c r="F160" s="28"/>
      <c r="G160" s="19">
        <f t="shared" si="46"/>
        <v>20</v>
      </c>
      <c r="H160" s="19">
        <f t="shared" si="46"/>
        <v>15</v>
      </c>
      <c r="I160" s="19">
        <f t="shared" si="46"/>
        <v>10</v>
      </c>
    </row>
    <row r="161" spans="1:9" ht="47.25">
      <c r="A161" s="409" t="s">
        <v>286</v>
      </c>
      <c r="B161" s="435">
        <v>881</v>
      </c>
      <c r="C161" s="41" t="s">
        <v>281</v>
      </c>
      <c r="D161" s="41" t="s">
        <v>161</v>
      </c>
      <c r="E161" s="23" t="s">
        <v>287</v>
      </c>
      <c r="F161" s="28"/>
      <c r="G161" s="19">
        <f t="shared" si="46"/>
        <v>20</v>
      </c>
      <c r="H161" s="19">
        <f t="shared" si="46"/>
        <v>15</v>
      </c>
      <c r="I161" s="19">
        <f t="shared" si="46"/>
        <v>10</v>
      </c>
    </row>
    <row r="162" spans="1:9" ht="47.25">
      <c r="A162" s="343" t="s">
        <v>170</v>
      </c>
      <c r="B162" s="435">
        <v>881</v>
      </c>
      <c r="C162" s="41" t="s">
        <v>281</v>
      </c>
      <c r="D162" s="41" t="s">
        <v>161</v>
      </c>
      <c r="E162" s="23" t="s">
        <v>287</v>
      </c>
      <c r="F162" s="28" t="s">
        <v>183</v>
      </c>
      <c r="G162" s="19">
        <v>20</v>
      </c>
      <c r="H162" s="21">
        <v>15</v>
      </c>
      <c r="I162" s="21">
        <v>10</v>
      </c>
    </row>
    <row r="163" spans="1:9" ht="78.75">
      <c r="A163" s="434" t="s">
        <v>586</v>
      </c>
      <c r="B163" s="435">
        <v>881</v>
      </c>
      <c r="C163" s="41" t="s">
        <v>281</v>
      </c>
      <c r="D163" s="41" t="s">
        <v>161</v>
      </c>
      <c r="E163" s="432" t="s">
        <v>197</v>
      </c>
      <c r="F163" s="28"/>
      <c r="G163" s="16">
        <v>50</v>
      </c>
      <c r="H163" s="16">
        <v>50</v>
      </c>
      <c r="I163" s="16">
        <v>50</v>
      </c>
    </row>
    <row r="164" spans="1:9">
      <c r="A164" s="409" t="s">
        <v>198</v>
      </c>
      <c r="B164" s="435">
        <v>881</v>
      </c>
      <c r="C164" s="41" t="s">
        <v>281</v>
      </c>
      <c r="D164" s="41" t="s">
        <v>161</v>
      </c>
      <c r="E164" s="23" t="s">
        <v>199</v>
      </c>
      <c r="F164" s="28"/>
      <c r="G164" s="19">
        <v>50</v>
      </c>
      <c r="H164" s="19">
        <v>50</v>
      </c>
      <c r="I164" s="19">
        <v>50</v>
      </c>
    </row>
    <row r="165" spans="1:9" ht="45" customHeight="1">
      <c r="A165" s="409" t="s">
        <v>198</v>
      </c>
      <c r="B165" s="435">
        <v>881</v>
      </c>
      <c r="C165" s="41" t="s">
        <v>281</v>
      </c>
      <c r="D165" s="41" t="s">
        <v>161</v>
      </c>
      <c r="E165" s="23" t="s">
        <v>207</v>
      </c>
      <c r="F165" s="28"/>
      <c r="G165" s="19">
        <v>50</v>
      </c>
      <c r="H165" s="19">
        <v>50</v>
      </c>
      <c r="I165" s="19">
        <v>50</v>
      </c>
    </row>
    <row r="166" spans="1:9" ht="47.25">
      <c r="A166" s="409" t="s">
        <v>496</v>
      </c>
      <c r="B166" s="435">
        <v>881</v>
      </c>
      <c r="C166" s="41" t="s">
        <v>281</v>
      </c>
      <c r="D166" s="41" t="s">
        <v>161</v>
      </c>
      <c r="E166" s="23" t="s">
        <v>61</v>
      </c>
      <c r="F166" s="28"/>
      <c r="G166" s="262">
        <v>50</v>
      </c>
      <c r="H166" s="262">
        <v>50</v>
      </c>
      <c r="I166" s="262">
        <v>50</v>
      </c>
    </row>
    <row r="167" spans="1:9">
      <c r="A167" s="409" t="s">
        <v>284</v>
      </c>
      <c r="B167" s="435">
        <v>881</v>
      </c>
      <c r="C167" s="41" t="s">
        <v>281</v>
      </c>
      <c r="D167" s="41" t="s">
        <v>161</v>
      </c>
      <c r="E167" s="23" t="s">
        <v>61</v>
      </c>
      <c r="F167" s="28" t="s">
        <v>40</v>
      </c>
      <c r="G167" s="262">
        <v>50</v>
      </c>
      <c r="H167" s="262">
        <v>50</v>
      </c>
      <c r="I167" s="262">
        <v>50</v>
      </c>
    </row>
    <row r="168" spans="1:9" ht="18.75">
      <c r="A168" s="408" t="s">
        <v>130</v>
      </c>
      <c r="B168" s="266">
        <v>881</v>
      </c>
      <c r="C168" s="267" t="s">
        <v>281</v>
      </c>
      <c r="D168" s="267" t="s">
        <v>230</v>
      </c>
      <c r="E168" s="265"/>
      <c r="F168" s="268"/>
      <c r="G168" s="263">
        <f>G171+G175</f>
        <v>6000</v>
      </c>
      <c r="H168" s="263">
        <f t="shared" ref="H168:I168" si="47">H171+H175</f>
        <v>5942.1</v>
      </c>
      <c r="I168" s="263">
        <f t="shared" si="47"/>
        <v>542.1</v>
      </c>
    </row>
    <row r="169" spans="1:9" ht="137.25" customHeight="1">
      <c r="A169" s="411" t="s">
        <v>104</v>
      </c>
      <c r="B169" s="435">
        <v>881</v>
      </c>
      <c r="C169" s="42" t="s">
        <v>281</v>
      </c>
      <c r="D169" s="42" t="s">
        <v>230</v>
      </c>
      <c r="E169" s="432" t="s">
        <v>497</v>
      </c>
      <c r="F169" s="28"/>
      <c r="G169" s="257">
        <f>G171</f>
        <v>6000</v>
      </c>
      <c r="H169" s="257">
        <f t="shared" ref="H169:I169" si="48">H171</f>
        <v>5400</v>
      </c>
      <c r="I169" s="257">
        <f t="shared" si="48"/>
        <v>0</v>
      </c>
    </row>
    <row r="170" spans="1:9" ht="63" customHeight="1">
      <c r="A170" s="411" t="s">
        <v>582</v>
      </c>
      <c r="B170" s="435">
        <v>881</v>
      </c>
      <c r="C170" s="42" t="s">
        <v>281</v>
      </c>
      <c r="D170" s="42" t="s">
        <v>230</v>
      </c>
      <c r="E170" s="432" t="s">
        <v>506</v>
      </c>
      <c r="F170" s="28"/>
      <c r="G170" s="257">
        <f>G171</f>
        <v>6000</v>
      </c>
      <c r="H170" s="257">
        <f>H171</f>
        <v>5400</v>
      </c>
      <c r="I170" s="257">
        <f>I171</f>
        <v>0</v>
      </c>
    </row>
    <row r="171" spans="1:9" ht="92.25" customHeight="1">
      <c r="A171" s="343" t="s">
        <v>509</v>
      </c>
      <c r="B171" s="435">
        <v>881</v>
      </c>
      <c r="C171" s="41" t="s">
        <v>281</v>
      </c>
      <c r="D171" s="41" t="s">
        <v>230</v>
      </c>
      <c r="E171" s="23" t="s">
        <v>507</v>
      </c>
      <c r="F171" s="28"/>
      <c r="G171" s="19">
        <f>G173</f>
        <v>6000</v>
      </c>
      <c r="H171" s="19">
        <f>H173</f>
        <v>5400</v>
      </c>
      <c r="I171" s="19">
        <f>I173</f>
        <v>0</v>
      </c>
    </row>
    <row r="172" spans="1:9" ht="52.5" customHeight="1">
      <c r="A172" s="343" t="s">
        <v>720</v>
      </c>
      <c r="B172" s="435">
        <v>881</v>
      </c>
      <c r="C172" s="41" t="s">
        <v>281</v>
      </c>
      <c r="D172" s="41" t="s">
        <v>230</v>
      </c>
      <c r="E172" s="23" t="s">
        <v>520</v>
      </c>
      <c r="F172" s="28"/>
      <c r="G172" s="19">
        <f>G173</f>
        <v>6000</v>
      </c>
      <c r="H172" s="19">
        <f t="shared" ref="H172:I172" si="49">H173</f>
        <v>5400</v>
      </c>
      <c r="I172" s="19">
        <f t="shared" si="49"/>
        <v>0</v>
      </c>
    </row>
    <row r="173" spans="1:9" ht="47.25">
      <c r="A173" s="343" t="s">
        <v>170</v>
      </c>
      <c r="B173" s="435" t="s">
        <v>159</v>
      </c>
      <c r="C173" s="41" t="s">
        <v>281</v>
      </c>
      <c r="D173" s="41" t="s">
        <v>230</v>
      </c>
      <c r="E173" s="23" t="s">
        <v>508</v>
      </c>
      <c r="F173" s="28" t="s">
        <v>183</v>
      </c>
      <c r="G173" s="19">
        <v>6000</v>
      </c>
      <c r="H173" s="21">
        <v>5400</v>
      </c>
      <c r="I173" s="21">
        <v>0</v>
      </c>
    </row>
    <row r="174" spans="1:9" ht="38.25" customHeight="1">
      <c r="A174" s="378" t="str">
        <f>'ГОТОВОприложение 5'!$A$41</f>
        <v>Субсидии на мероприятия по ликвидации несанкционированных свалок</v>
      </c>
      <c r="B174" s="435" t="s">
        <v>159</v>
      </c>
      <c r="C174" s="41" t="s">
        <v>281</v>
      </c>
      <c r="D174" s="41" t="s">
        <v>230</v>
      </c>
      <c r="E174" s="23" t="s">
        <v>698</v>
      </c>
      <c r="F174" s="28"/>
      <c r="G174" s="19">
        <v>0</v>
      </c>
      <c r="H174" s="19">
        <v>542.1</v>
      </c>
      <c r="I174" s="19">
        <v>542.1</v>
      </c>
    </row>
    <row r="175" spans="1:9" ht="45" customHeight="1">
      <c r="A175" s="343" t="s">
        <v>170</v>
      </c>
      <c r="B175" s="435" t="s">
        <v>159</v>
      </c>
      <c r="C175" s="41" t="s">
        <v>281</v>
      </c>
      <c r="D175" s="41" t="s">
        <v>230</v>
      </c>
      <c r="E175" s="23" t="s">
        <v>698</v>
      </c>
      <c r="F175" s="28" t="s">
        <v>183</v>
      </c>
      <c r="G175" s="19">
        <v>0</v>
      </c>
      <c r="H175" s="253">
        <v>542.1</v>
      </c>
      <c r="I175" s="253">
        <v>542.1</v>
      </c>
    </row>
    <row r="176" spans="1:9" ht="45" customHeight="1">
      <c r="A176" s="475" t="s">
        <v>131</v>
      </c>
      <c r="B176" s="266">
        <v>881</v>
      </c>
      <c r="C176" s="266" t="s">
        <v>281</v>
      </c>
      <c r="D176" s="266" t="s">
        <v>163</v>
      </c>
      <c r="E176" s="265"/>
      <c r="F176" s="28"/>
      <c r="G176" s="19">
        <f>G178+G184+G197+G204+G208</f>
        <v>11460.2</v>
      </c>
      <c r="H176" s="19">
        <f t="shared" ref="H176:I176" si="50">H178+H184+H197+H204+H208</f>
        <v>3064.2</v>
      </c>
      <c r="I176" s="19">
        <f t="shared" si="50"/>
        <v>2450</v>
      </c>
    </row>
    <row r="177" spans="1:9" ht="45" customHeight="1">
      <c r="A177" s="476" t="s">
        <v>586</v>
      </c>
      <c r="B177" s="436">
        <v>881</v>
      </c>
      <c r="C177" s="436" t="s">
        <v>281</v>
      </c>
      <c r="D177" s="436" t="s">
        <v>163</v>
      </c>
      <c r="E177" s="437" t="s">
        <v>197</v>
      </c>
      <c r="F177" s="28"/>
      <c r="G177" s="19"/>
      <c r="H177" s="253"/>
      <c r="I177" s="253"/>
    </row>
    <row r="178" spans="1:9">
      <c r="A178" s="418" t="s">
        <v>198</v>
      </c>
      <c r="B178" s="436">
        <v>881</v>
      </c>
      <c r="C178" s="256" t="s">
        <v>281</v>
      </c>
      <c r="D178" s="256" t="s">
        <v>163</v>
      </c>
      <c r="E178" s="258" t="s">
        <v>199</v>
      </c>
      <c r="F178" s="220"/>
      <c r="G178" s="253">
        <f t="shared" ref="G178:I178" si="51">G179</f>
        <v>2576.4</v>
      </c>
      <c r="H178" s="253">
        <f t="shared" si="51"/>
        <v>2164.1999999999998</v>
      </c>
      <c r="I178" s="253">
        <f t="shared" si="51"/>
        <v>1650</v>
      </c>
    </row>
    <row r="179" spans="1:9">
      <c r="A179" s="418" t="s">
        <v>198</v>
      </c>
      <c r="B179" s="436">
        <v>881</v>
      </c>
      <c r="C179" s="256" t="s">
        <v>281</v>
      </c>
      <c r="D179" s="256" t="s">
        <v>163</v>
      </c>
      <c r="E179" s="258" t="s">
        <v>207</v>
      </c>
      <c r="F179" s="220"/>
      <c r="G179" s="253">
        <f>G181+G183</f>
        <v>2576.4</v>
      </c>
      <c r="H179" s="253">
        <f t="shared" ref="H179:I179" si="52">H181+H183</f>
        <v>2164.1999999999998</v>
      </c>
      <c r="I179" s="253">
        <f t="shared" si="52"/>
        <v>1650</v>
      </c>
    </row>
    <row r="180" spans="1:9" ht="70.5" customHeight="1">
      <c r="A180" s="378" t="s">
        <v>294</v>
      </c>
      <c r="B180" s="436">
        <v>881</v>
      </c>
      <c r="C180" s="256" t="s">
        <v>281</v>
      </c>
      <c r="D180" s="256" t="s">
        <v>163</v>
      </c>
      <c r="E180" s="258" t="s">
        <v>295</v>
      </c>
      <c r="F180" s="220"/>
      <c r="G180" s="253">
        <f>G181</f>
        <v>2276.4</v>
      </c>
      <c r="H180" s="253">
        <f>H181</f>
        <v>1964.2</v>
      </c>
      <c r="I180" s="253">
        <f>I181</f>
        <v>1500</v>
      </c>
    </row>
    <row r="181" spans="1:9" ht="49.5" customHeight="1">
      <c r="A181" s="378" t="s">
        <v>170</v>
      </c>
      <c r="B181" s="436">
        <v>881</v>
      </c>
      <c r="C181" s="256" t="s">
        <v>281</v>
      </c>
      <c r="D181" s="256" t="s">
        <v>163</v>
      </c>
      <c r="E181" s="258" t="s">
        <v>295</v>
      </c>
      <c r="F181" s="220" t="s">
        <v>183</v>
      </c>
      <c r="G181" s="253">
        <v>2276.4</v>
      </c>
      <c r="H181" s="253">
        <v>1964.2</v>
      </c>
      <c r="I181" s="253">
        <v>1500</v>
      </c>
    </row>
    <row r="182" spans="1:9" ht="48.75" customHeight="1">
      <c r="A182" s="378" t="s">
        <v>296</v>
      </c>
      <c r="B182" s="436">
        <v>881</v>
      </c>
      <c r="C182" s="256" t="s">
        <v>281</v>
      </c>
      <c r="D182" s="256" t="s">
        <v>163</v>
      </c>
      <c r="E182" s="258" t="s">
        <v>297</v>
      </c>
      <c r="F182" s="220"/>
      <c r="G182" s="253">
        <f>G183</f>
        <v>300</v>
      </c>
      <c r="H182" s="253">
        <f>H183</f>
        <v>200</v>
      </c>
      <c r="I182" s="253">
        <f>I183</f>
        <v>150</v>
      </c>
    </row>
    <row r="183" spans="1:9" ht="50.25" customHeight="1">
      <c r="A183" s="378" t="s">
        <v>170</v>
      </c>
      <c r="B183" s="436">
        <v>881</v>
      </c>
      <c r="C183" s="256" t="s">
        <v>281</v>
      </c>
      <c r="D183" s="256" t="s">
        <v>163</v>
      </c>
      <c r="E183" s="258" t="s">
        <v>297</v>
      </c>
      <c r="F183" s="220" t="s">
        <v>183</v>
      </c>
      <c r="G183" s="253">
        <v>300</v>
      </c>
      <c r="H183" s="253">
        <v>200</v>
      </c>
      <c r="I183" s="253">
        <v>150</v>
      </c>
    </row>
    <row r="184" spans="1:9" ht="90" customHeight="1">
      <c r="A184" s="411" t="s">
        <v>596</v>
      </c>
      <c r="B184" s="435">
        <v>881</v>
      </c>
      <c r="C184" s="435" t="s">
        <v>281</v>
      </c>
      <c r="D184" s="435" t="s">
        <v>163</v>
      </c>
      <c r="E184" s="432" t="s">
        <v>298</v>
      </c>
      <c r="F184" s="28"/>
      <c r="G184" s="24">
        <f>G188+G192+G193</f>
        <v>780</v>
      </c>
      <c r="H184" s="24">
        <f t="shared" ref="H184:I184" si="53">H188+H192+H193</f>
        <v>700</v>
      </c>
      <c r="I184" s="24">
        <f t="shared" si="53"/>
        <v>600</v>
      </c>
    </row>
    <row r="185" spans="1:9" ht="51" customHeight="1">
      <c r="A185" s="411" t="s">
        <v>582</v>
      </c>
      <c r="B185" s="435">
        <v>881</v>
      </c>
      <c r="C185" s="435" t="s">
        <v>281</v>
      </c>
      <c r="D185" s="435" t="s">
        <v>163</v>
      </c>
      <c r="E185" s="432" t="s">
        <v>536</v>
      </c>
      <c r="F185" s="28"/>
      <c r="G185" s="24">
        <f>G188</f>
        <v>30</v>
      </c>
      <c r="H185" s="24">
        <f t="shared" ref="H185:I187" si="54">H186</f>
        <v>50</v>
      </c>
      <c r="I185" s="24">
        <f t="shared" si="54"/>
        <v>50</v>
      </c>
    </row>
    <row r="186" spans="1:9" ht="31.5">
      <c r="A186" s="343" t="s">
        <v>301</v>
      </c>
      <c r="B186" s="435">
        <v>881</v>
      </c>
      <c r="C186" s="29" t="s">
        <v>281</v>
      </c>
      <c r="D186" s="29" t="s">
        <v>163</v>
      </c>
      <c r="E186" s="23" t="s">
        <v>535</v>
      </c>
      <c r="F186" s="28"/>
      <c r="G186" s="21">
        <f>G187</f>
        <v>30</v>
      </c>
      <c r="H186" s="21">
        <f t="shared" si="54"/>
        <v>50</v>
      </c>
      <c r="I186" s="21">
        <f t="shared" si="54"/>
        <v>50</v>
      </c>
    </row>
    <row r="187" spans="1:9">
      <c r="A187" s="343" t="s">
        <v>38</v>
      </c>
      <c r="B187" s="435">
        <v>881</v>
      </c>
      <c r="C187" s="29" t="s">
        <v>281</v>
      </c>
      <c r="D187" s="29" t="s">
        <v>163</v>
      </c>
      <c r="E187" s="23" t="s">
        <v>534</v>
      </c>
      <c r="F187" s="28"/>
      <c r="G187" s="21">
        <f>G188</f>
        <v>30</v>
      </c>
      <c r="H187" s="21">
        <f t="shared" si="54"/>
        <v>50</v>
      </c>
      <c r="I187" s="21">
        <f t="shared" si="54"/>
        <v>50</v>
      </c>
    </row>
    <row r="188" spans="1:9" ht="24.75" customHeight="1">
      <c r="A188" s="343" t="s">
        <v>170</v>
      </c>
      <c r="B188" s="435">
        <v>881</v>
      </c>
      <c r="C188" s="29" t="s">
        <v>281</v>
      </c>
      <c r="D188" s="29" t="s">
        <v>163</v>
      </c>
      <c r="E188" s="23" t="s">
        <v>534</v>
      </c>
      <c r="F188" s="28" t="s">
        <v>183</v>
      </c>
      <c r="G188" s="21">
        <v>30</v>
      </c>
      <c r="H188" s="21">
        <v>50</v>
      </c>
      <c r="I188" s="21">
        <v>50</v>
      </c>
    </row>
    <row r="189" spans="1:9">
      <c r="A189" s="411" t="s">
        <v>582</v>
      </c>
      <c r="B189" s="435">
        <v>881</v>
      </c>
      <c r="C189" s="435" t="s">
        <v>281</v>
      </c>
      <c r="D189" s="435" t="s">
        <v>163</v>
      </c>
      <c r="E189" s="24" t="s">
        <v>536</v>
      </c>
      <c r="F189" s="28"/>
      <c r="G189" s="24">
        <f>G190</f>
        <v>250</v>
      </c>
      <c r="H189" s="24">
        <f t="shared" ref="H189:I189" si="55">H190</f>
        <v>250</v>
      </c>
      <c r="I189" s="24">
        <f t="shared" si="55"/>
        <v>250</v>
      </c>
    </row>
    <row r="190" spans="1:9" ht="63">
      <c r="A190" s="255" t="s">
        <v>639</v>
      </c>
      <c r="B190" s="435">
        <v>881</v>
      </c>
      <c r="C190" s="29" t="s">
        <v>281</v>
      </c>
      <c r="D190" s="29" t="s">
        <v>163</v>
      </c>
      <c r="E190" s="21" t="s">
        <v>556</v>
      </c>
      <c r="F190" s="28"/>
      <c r="G190" s="21">
        <f>G191</f>
        <v>250</v>
      </c>
      <c r="H190" s="21">
        <f t="shared" ref="H190:I190" si="56">H191</f>
        <v>250</v>
      </c>
      <c r="I190" s="21">
        <f t="shared" si="56"/>
        <v>250</v>
      </c>
    </row>
    <row r="191" spans="1:9" ht="47.25">
      <c r="A191" s="30" t="s">
        <v>727</v>
      </c>
      <c r="B191" s="435">
        <v>881</v>
      </c>
      <c r="C191" s="29" t="s">
        <v>281</v>
      </c>
      <c r="D191" s="29" t="s">
        <v>163</v>
      </c>
      <c r="E191" s="21" t="s">
        <v>640</v>
      </c>
      <c r="F191" s="28"/>
      <c r="G191" s="21">
        <f>G192</f>
        <v>250</v>
      </c>
      <c r="H191" s="21">
        <f t="shared" ref="H191:I191" si="57">H192</f>
        <v>250</v>
      </c>
      <c r="I191" s="21">
        <f t="shared" si="57"/>
        <v>250</v>
      </c>
    </row>
    <row r="192" spans="1:9" ht="48" customHeight="1">
      <c r="A192" s="379" t="s">
        <v>170</v>
      </c>
      <c r="B192" s="435">
        <v>881</v>
      </c>
      <c r="C192" s="29" t="s">
        <v>281</v>
      </c>
      <c r="D192" s="29" t="s">
        <v>163</v>
      </c>
      <c r="E192" s="21" t="s">
        <v>640</v>
      </c>
      <c r="F192" s="28">
        <v>240</v>
      </c>
      <c r="G192" s="21">
        <v>250</v>
      </c>
      <c r="H192" s="21">
        <v>250</v>
      </c>
      <c r="I192" s="21">
        <v>250</v>
      </c>
    </row>
    <row r="193" spans="1:9" ht="48" customHeight="1">
      <c r="A193" s="425" t="s">
        <v>582</v>
      </c>
      <c r="B193" s="435">
        <v>881</v>
      </c>
      <c r="C193" s="435" t="s">
        <v>281</v>
      </c>
      <c r="D193" s="435" t="s">
        <v>163</v>
      </c>
      <c r="E193" s="24" t="s">
        <v>536</v>
      </c>
      <c r="F193" s="317"/>
      <c r="G193" s="24">
        <f>G194</f>
        <v>500</v>
      </c>
      <c r="H193" s="24">
        <f t="shared" ref="H193:I193" si="58">H194</f>
        <v>400</v>
      </c>
      <c r="I193" s="24">
        <f t="shared" si="58"/>
        <v>300</v>
      </c>
    </row>
    <row r="194" spans="1:9" ht="37.5" customHeight="1">
      <c r="A194" s="255" t="s">
        <v>694</v>
      </c>
      <c r="B194" s="435">
        <v>881</v>
      </c>
      <c r="C194" s="29" t="s">
        <v>281</v>
      </c>
      <c r="D194" s="29" t="s">
        <v>163</v>
      </c>
      <c r="E194" s="21" t="s">
        <v>683</v>
      </c>
      <c r="F194" s="28"/>
      <c r="G194" s="21">
        <f>G195</f>
        <v>500</v>
      </c>
      <c r="H194" s="21">
        <f t="shared" ref="H194:I194" si="59">H195</f>
        <v>400</v>
      </c>
      <c r="I194" s="21">
        <f t="shared" si="59"/>
        <v>300</v>
      </c>
    </row>
    <row r="195" spans="1:9" ht="48" customHeight="1">
      <c r="A195" s="30" t="s">
        <v>728</v>
      </c>
      <c r="B195" s="435">
        <v>881</v>
      </c>
      <c r="C195" s="29" t="s">
        <v>281</v>
      </c>
      <c r="D195" s="29" t="s">
        <v>163</v>
      </c>
      <c r="E195" s="21" t="s">
        <v>684</v>
      </c>
      <c r="F195" s="28"/>
      <c r="G195" s="21">
        <f>G196</f>
        <v>500</v>
      </c>
      <c r="H195" s="21">
        <f t="shared" ref="H195:I195" si="60">H196</f>
        <v>400</v>
      </c>
      <c r="I195" s="21">
        <f t="shared" si="60"/>
        <v>300</v>
      </c>
    </row>
    <row r="196" spans="1:9" ht="48" customHeight="1">
      <c r="A196" s="379" t="s">
        <v>170</v>
      </c>
      <c r="B196" s="435">
        <v>881</v>
      </c>
      <c r="C196" s="29" t="s">
        <v>281</v>
      </c>
      <c r="D196" s="29" t="s">
        <v>163</v>
      </c>
      <c r="E196" s="21" t="s">
        <v>684</v>
      </c>
      <c r="F196" s="28" t="s">
        <v>183</v>
      </c>
      <c r="G196" s="21">
        <v>500</v>
      </c>
      <c r="H196" s="21">
        <v>400</v>
      </c>
      <c r="I196" s="21">
        <v>300</v>
      </c>
    </row>
    <row r="197" spans="1:9" ht="94.5">
      <c r="A197" s="411" t="s">
        <v>307</v>
      </c>
      <c r="B197" s="435">
        <v>881</v>
      </c>
      <c r="C197" s="435" t="s">
        <v>281</v>
      </c>
      <c r="D197" s="435" t="s">
        <v>163</v>
      </c>
      <c r="E197" s="24" t="s">
        <v>308</v>
      </c>
      <c r="F197" s="28"/>
      <c r="G197" s="24">
        <f>G201+G203</f>
        <v>236</v>
      </c>
      <c r="H197" s="24">
        <f t="shared" ref="H197:I197" si="61">H201+H203</f>
        <v>200</v>
      </c>
      <c r="I197" s="24">
        <f t="shared" si="61"/>
        <v>200</v>
      </c>
    </row>
    <row r="198" spans="1:9">
      <c r="A198" s="411" t="s">
        <v>636</v>
      </c>
      <c r="B198" s="435">
        <v>881</v>
      </c>
      <c r="C198" s="435" t="s">
        <v>281</v>
      </c>
      <c r="D198" s="435" t="s">
        <v>163</v>
      </c>
      <c r="E198" s="24" t="s">
        <v>570</v>
      </c>
      <c r="F198" s="28"/>
      <c r="G198" s="21">
        <f t="shared" ref="G198:I199" si="62">G199</f>
        <v>200</v>
      </c>
      <c r="H198" s="21">
        <f t="shared" si="62"/>
        <v>200</v>
      </c>
      <c r="I198" s="21">
        <f t="shared" si="62"/>
        <v>200</v>
      </c>
    </row>
    <row r="199" spans="1:9" ht="47.25">
      <c r="A199" s="30" t="s">
        <v>737</v>
      </c>
      <c r="B199" s="435">
        <v>881</v>
      </c>
      <c r="C199" s="29" t="s">
        <v>281</v>
      </c>
      <c r="D199" s="29" t="s">
        <v>163</v>
      </c>
      <c r="E199" s="21" t="s">
        <v>544</v>
      </c>
      <c r="F199" s="28"/>
      <c r="G199" s="21">
        <f t="shared" si="62"/>
        <v>200</v>
      </c>
      <c r="H199" s="21">
        <f t="shared" si="62"/>
        <v>200</v>
      </c>
      <c r="I199" s="21">
        <f t="shared" si="62"/>
        <v>200</v>
      </c>
    </row>
    <row r="200" spans="1:9" ht="63">
      <c r="A200" s="467" t="s">
        <v>498</v>
      </c>
      <c r="B200" s="435">
        <v>881</v>
      </c>
      <c r="C200" s="29" t="s">
        <v>281</v>
      </c>
      <c r="D200" s="29" t="s">
        <v>163</v>
      </c>
      <c r="E200" s="21" t="s">
        <v>545</v>
      </c>
      <c r="F200" s="28"/>
      <c r="G200" s="21">
        <f>G201</f>
        <v>200</v>
      </c>
      <c r="H200" s="21">
        <f>H201</f>
        <v>200</v>
      </c>
      <c r="I200" s="21">
        <f>I201</f>
        <v>200</v>
      </c>
    </row>
    <row r="201" spans="1:9" ht="47.25">
      <c r="A201" s="378" t="s">
        <v>170</v>
      </c>
      <c r="B201" s="435">
        <v>881</v>
      </c>
      <c r="C201" s="29" t="s">
        <v>281</v>
      </c>
      <c r="D201" s="29" t="s">
        <v>163</v>
      </c>
      <c r="E201" s="21" t="s">
        <v>545</v>
      </c>
      <c r="F201" s="28">
        <v>240</v>
      </c>
      <c r="G201" s="21">
        <v>200</v>
      </c>
      <c r="H201" s="21">
        <v>200</v>
      </c>
      <c r="I201" s="21">
        <v>200</v>
      </c>
    </row>
    <row r="202" spans="1:9" ht="63">
      <c r="A202" s="426" t="s">
        <v>712</v>
      </c>
      <c r="B202" s="435">
        <v>881</v>
      </c>
      <c r="C202" s="29" t="s">
        <v>281</v>
      </c>
      <c r="D202" s="29" t="s">
        <v>163</v>
      </c>
      <c r="E202" s="21" t="s">
        <v>708</v>
      </c>
      <c r="F202" s="28"/>
      <c r="G202" s="21">
        <f>G203</f>
        <v>36</v>
      </c>
      <c r="H202" s="21">
        <f t="shared" ref="H202:I202" si="63">H203</f>
        <v>0</v>
      </c>
      <c r="I202" s="21">
        <f t="shared" si="63"/>
        <v>0</v>
      </c>
    </row>
    <row r="203" spans="1:9" ht="47.25">
      <c r="A203" s="378" t="s">
        <v>170</v>
      </c>
      <c r="B203" s="435">
        <v>881</v>
      </c>
      <c r="C203" s="29" t="s">
        <v>281</v>
      </c>
      <c r="D203" s="29" t="s">
        <v>163</v>
      </c>
      <c r="E203" s="21" t="s">
        <v>708</v>
      </c>
      <c r="F203" s="28" t="s">
        <v>183</v>
      </c>
      <c r="G203" s="21">
        <v>36</v>
      </c>
      <c r="H203" s="21">
        <v>0</v>
      </c>
      <c r="I203" s="21">
        <v>0</v>
      </c>
    </row>
    <row r="204" spans="1:9" ht="31.5">
      <c r="A204" s="427" t="s">
        <v>699</v>
      </c>
      <c r="B204" s="435">
        <v>881</v>
      </c>
      <c r="C204" s="435" t="s">
        <v>281</v>
      </c>
      <c r="D204" s="435" t="s">
        <v>163</v>
      </c>
      <c r="E204" s="252" t="s">
        <v>571</v>
      </c>
      <c r="F204" s="24"/>
      <c r="G204" s="24">
        <f>G205</f>
        <v>559.70000000000005</v>
      </c>
      <c r="H204" s="24">
        <v>0</v>
      </c>
      <c r="I204" s="24">
        <v>0</v>
      </c>
    </row>
    <row r="205" spans="1:9" ht="47.25">
      <c r="A205" s="343" t="s">
        <v>583</v>
      </c>
      <c r="B205" s="435">
        <v>881</v>
      </c>
      <c r="C205" s="29" t="s">
        <v>281</v>
      </c>
      <c r="D205" s="29" t="s">
        <v>163</v>
      </c>
      <c r="E205" s="21" t="s">
        <v>572</v>
      </c>
      <c r="F205" s="21"/>
      <c r="G205" s="21">
        <f>G206</f>
        <v>559.70000000000005</v>
      </c>
      <c r="H205" s="21">
        <v>0</v>
      </c>
      <c r="I205" s="21">
        <v>0</v>
      </c>
    </row>
    <row r="206" spans="1:9" ht="31.5">
      <c r="A206" s="416" t="s">
        <v>58</v>
      </c>
      <c r="B206" s="435">
        <v>881</v>
      </c>
      <c r="C206" s="29" t="s">
        <v>281</v>
      </c>
      <c r="D206" s="29" t="s">
        <v>163</v>
      </c>
      <c r="E206" s="254" t="s">
        <v>573</v>
      </c>
      <c r="F206" s="21"/>
      <c r="G206" s="21">
        <f>G207</f>
        <v>559.70000000000005</v>
      </c>
      <c r="H206" s="21">
        <v>0</v>
      </c>
      <c r="I206" s="21">
        <v>0</v>
      </c>
    </row>
    <row r="207" spans="1:9" ht="47.25">
      <c r="A207" s="428" t="s">
        <v>13</v>
      </c>
      <c r="B207" s="435" t="s">
        <v>159</v>
      </c>
      <c r="C207" s="29" t="s">
        <v>281</v>
      </c>
      <c r="D207" s="29" t="s">
        <v>163</v>
      </c>
      <c r="E207" s="254" t="s">
        <v>573</v>
      </c>
      <c r="F207" s="28">
        <v>240</v>
      </c>
      <c r="G207" s="21">
        <v>559.70000000000005</v>
      </c>
      <c r="H207" s="21">
        <v>0</v>
      </c>
      <c r="I207" s="21">
        <v>0</v>
      </c>
    </row>
    <row r="208" spans="1:9" ht="47.25" customHeight="1">
      <c r="A208" s="427" t="s">
        <v>750</v>
      </c>
      <c r="B208" s="435" t="s">
        <v>159</v>
      </c>
      <c r="C208" s="435" t="s">
        <v>281</v>
      </c>
      <c r="D208" s="435" t="s">
        <v>163</v>
      </c>
      <c r="E208" s="40" t="s">
        <v>641</v>
      </c>
      <c r="F208" s="317"/>
      <c r="G208" s="24">
        <f>G209</f>
        <v>7308.1</v>
      </c>
      <c r="H208" s="24">
        <v>0</v>
      </c>
      <c r="I208" s="24">
        <v>0</v>
      </c>
    </row>
    <row r="209" spans="1:9" ht="55.5" customHeight="1">
      <c r="A209" s="428" t="s">
        <v>751</v>
      </c>
      <c r="B209" s="435" t="s">
        <v>159</v>
      </c>
      <c r="C209" s="29" t="s">
        <v>281</v>
      </c>
      <c r="D209" s="29" t="s">
        <v>163</v>
      </c>
      <c r="E209" s="254" t="s">
        <v>642</v>
      </c>
      <c r="F209" s="28"/>
      <c r="G209" s="21">
        <f>G210</f>
        <v>7308.1</v>
      </c>
      <c r="H209" s="21">
        <v>0</v>
      </c>
      <c r="I209" s="21">
        <v>0</v>
      </c>
    </row>
    <row r="210" spans="1:9" ht="31.5">
      <c r="A210" s="428" t="s">
        <v>756</v>
      </c>
      <c r="B210" s="435" t="s">
        <v>159</v>
      </c>
      <c r="C210" s="29" t="s">
        <v>281</v>
      </c>
      <c r="D210" s="29" t="s">
        <v>163</v>
      </c>
      <c r="E210" s="254" t="s">
        <v>643</v>
      </c>
      <c r="F210" s="28"/>
      <c r="G210" s="21">
        <f>G211</f>
        <v>7308.1</v>
      </c>
      <c r="H210" s="21">
        <v>0</v>
      </c>
      <c r="I210" s="21">
        <v>0</v>
      </c>
    </row>
    <row r="211" spans="1:9" ht="47.25">
      <c r="A211" s="428" t="str">
        <f t="shared" ref="A211" si="64">A207</f>
        <v xml:space="preserve">Иные закупки товаров, работ и услуг для обеспечения государственных (муниципальных) нужд </v>
      </c>
      <c r="B211" s="435" t="s">
        <v>159</v>
      </c>
      <c r="C211" s="29" t="s">
        <v>281</v>
      </c>
      <c r="D211" s="29" t="s">
        <v>163</v>
      </c>
      <c r="E211" s="254" t="s">
        <v>643</v>
      </c>
      <c r="F211" s="28" t="s">
        <v>183</v>
      </c>
      <c r="G211" s="21">
        <v>7308.1</v>
      </c>
      <c r="H211" s="21">
        <v>0</v>
      </c>
      <c r="I211" s="21">
        <v>0</v>
      </c>
    </row>
    <row r="212" spans="1:9" ht="19.5">
      <c r="A212" s="417" t="s">
        <v>311</v>
      </c>
      <c r="B212" s="266">
        <v>881</v>
      </c>
      <c r="C212" s="266" t="s">
        <v>312</v>
      </c>
      <c r="D212" s="266" t="s">
        <v>162</v>
      </c>
      <c r="E212" s="319" t="s">
        <v>212</v>
      </c>
      <c r="F212" s="268"/>
      <c r="G212" s="264">
        <f>G217</f>
        <v>50</v>
      </c>
      <c r="H212" s="264">
        <f t="shared" ref="H212:I212" si="65">H217</f>
        <v>50</v>
      </c>
      <c r="I212" s="264">
        <f t="shared" si="65"/>
        <v>50</v>
      </c>
    </row>
    <row r="213" spans="1:9" ht="120.75" customHeight="1">
      <c r="A213" s="30" t="s">
        <v>551</v>
      </c>
      <c r="B213" s="266">
        <v>881</v>
      </c>
      <c r="C213" s="266" t="s">
        <v>312</v>
      </c>
      <c r="D213" s="266" t="s">
        <v>162</v>
      </c>
      <c r="E213" s="21" t="s">
        <v>714</v>
      </c>
      <c r="F213" s="268"/>
      <c r="G213" s="264"/>
      <c r="H213" s="264"/>
      <c r="I213" s="264"/>
    </row>
    <row r="214" spans="1:9" ht="31.5">
      <c r="A214" s="30" t="s">
        <v>14</v>
      </c>
      <c r="B214" s="435">
        <v>881</v>
      </c>
      <c r="C214" s="29" t="s">
        <v>312</v>
      </c>
      <c r="D214" s="29" t="s">
        <v>312</v>
      </c>
      <c r="E214" s="294" t="s">
        <v>716</v>
      </c>
      <c r="F214" s="28"/>
      <c r="G214" s="21">
        <f>G215</f>
        <v>50</v>
      </c>
      <c r="H214" s="21">
        <f t="shared" ref="H214:I216" si="66">H215</f>
        <v>50</v>
      </c>
      <c r="I214" s="21">
        <f t="shared" si="66"/>
        <v>50</v>
      </c>
    </row>
    <row r="215" spans="1:9" ht="47.25">
      <c r="A215" s="30" t="s">
        <v>551</v>
      </c>
      <c r="B215" s="435">
        <v>881</v>
      </c>
      <c r="C215" s="29" t="s">
        <v>312</v>
      </c>
      <c r="D215" s="29" t="s">
        <v>312</v>
      </c>
      <c r="E215" s="294" t="s">
        <v>715</v>
      </c>
      <c r="F215" s="28"/>
      <c r="G215" s="21">
        <f>G216</f>
        <v>50</v>
      </c>
      <c r="H215" s="21">
        <f t="shared" si="66"/>
        <v>50</v>
      </c>
      <c r="I215" s="21">
        <f t="shared" si="66"/>
        <v>50</v>
      </c>
    </row>
    <row r="216" spans="1:9" ht="31.5">
      <c r="A216" s="30" t="s">
        <v>14</v>
      </c>
      <c r="B216" s="435">
        <v>881</v>
      </c>
      <c r="C216" s="29" t="s">
        <v>312</v>
      </c>
      <c r="D216" s="29" t="s">
        <v>312</v>
      </c>
      <c r="E216" s="21" t="s">
        <v>715</v>
      </c>
      <c r="F216" s="28"/>
      <c r="G216" s="21">
        <f>G217</f>
        <v>50</v>
      </c>
      <c r="H216" s="21">
        <f t="shared" si="66"/>
        <v>50</v>
      </c>
      <c r="I216" s="21">
        <f t="shared" si="66"/>
        <v>50</v>
      </c>
    </row>
    <row r="217" spans="1:9" ht="47.25">
      <c r="A217" s="343" t="s">
        <v>170</v>
      </c>
      <c r="B217" s="435">
        <v>881</v>
      </c>
      <c r="C217" s="29" t="s">
        <v>312</v>
      </c>
      <c r="D217" s="29" t="s">
        <v>312</v>
      </c>
      <c r="E217" s="21" t="s">
        <v>715</v>
      </c>
      <c r="F217" s="28">
        <v>610</v>
      </c>
      <c r="G217" s="21">
        <v>50</v>
      </c>
      <c r="H217" s="21">
        <v>50</v>
      </c>
      <c r="I217" s="21">
        <v>50</v>
      </c>
    </row>
    <row r="218" spans="1:9" ht="19.5">
      <c r="A218" s="417" t="s">
        <v>316</v>
      </c>
      <c r="B218" s="266">
        <v>881</v>
      </c>
      <c r="C218" s="266" t="s">
        <v>317</v>
      </c>
      <c r="D218" s="266" t="s">
        <v>162</v>
      </c>
      <c r="E218" s="264"/>
      <c r="F218" s="268"/>
      <c r="G218" s="264">
        <f>G219</f>
        <v>4874.2000000000007</v>
      </c>
      <c r="H218" s="264">
        <f>H220+H226</f>
        <v>5211.9000000000005</v>
      </c>
      <c r="I218" s="264">
        <f>I220+I226</f>
        <v>5385.2</v>
      </c>
    </row>
    <row r="219" spans="1:9" ht="88.5" customHeight="1">
      <c r="A219" s="434" t="s">
        <v>137</v>
      </c>
      <c r="B219" s="435">
        <v>881</v>
      </c>
      <c r="C219" s="29" t="s">
        <v>317</v>
      </c>
      <c r="D219" s="29" t="s">
        <v>161</v>
      </c>
      <c r="E219" s="21"/>
      <c r="F219" s="28"/>
      <c r="G219" s="21">
        <f>G220+G226+G245</f>
        <v>4874.2000000000007</v>
      </c>
      <c r="H219" s="21">
        <f>H220+H226</f>
        <v>5211.9000000000005</v>
      </c>
      <c r="I219" s="21">
        <f>I220+I226</f>
        <v>5385.2</v>
      </c>
    </row>
    <row r="220" spans="1:9" ht="94.5">
      <c r="A220" s="411" t="s">
        <v>597</v>
      </c>
      <c r="B220" s="435">
        <v>881</v>
      </c>
      <c r="C220" s="29" t="s">
        <v>317</v>
      </c>
      <c r="D220" s="29" t="s">
        <v>161</v>
      </c>
      <c r="E220" s="21" t="s">
        <v>319</v>
      </c>
      <c r="F220" s="28"/>
      <c r="G220" s="24">
        <f>G224+G234</f>
        <v>4756.8</v>
      </c>
      <c r="H220" s="24">
        <f>H221+H230</f>
        <v>5099.8</v>
      </c>
      <c r="I220" s="24">
        <f>I221+I230</f>
        <v>5176.8999999999996</v>
      </c>
    </row>
    <row r="221" spans="1:9">
      <c r="A221" s="411" t="s">
        <v>560</v>
      </c>
      <c r="B221" s="435">
        <v>881</v>
      </c>
      <c r="C221" s="29" t="s">
        <v>317</v>
      </c>
      <c r="D221" s="29" t="s">
        <v>161</v>
      </c>
      <c r="E221" s="21" t="s">
        <v>45</v>
      </c>
      <c r="F221" s="28"/>
      <c r="G221" s="21">
        <f>G222</f>
        <v>3898.1</v>
      </c>
      <c r="H221" s="21">
        <f t="shared" ref="H221:I221" si="67">H222</f>
        <v>4232</v>
      </c>
      <c r="I221" s="21">
        <f t="shared" si="67"/>
        <v>4300</v>
      </c>
    </row>
    <row r="222" spans="1:9" ht="31.5" customHeight="1">
      <c r="A222" s="343" t="s">
        <v>644</v>
      </c>
      <c r="B222" s="435">
        <v>881</v>
      </c>
      <c r="C222" s="29" t="s">
        <v>317</v>
      </c>
      <c r="D222" s="29" t="s">
        <v>161</v>
      </c>
      <c r="E222" s="21" t="s">
        <v>46</v>
      </c>
      <c r="F222" s="28"/>
      <c r="G222" s="21">
        <f>G223</f>
        <v>3898.1</v>
      </c>
      <c r="H222" s="21">
        <f t="shared" ref="H222:I222" si="68">H223</f>
        <v>4232</v>
      </c>
      <c r="I222" s="21">
        <f t="shared" si="68"/>
        <v>4300</v>
      </c>
    </row>
    <row r="223" spans="1:9" ht="47.25">
      <c r="A223" s="343" t="s">
        <v>323</v>
      </c>
      <c r="B223" s="435">
        <v>881</v>
      </c>
      <c r="C223" s="29" t="s">
        <v>317</v>
      </c>
      <c r="D223" s="29" t="s">
        <v>161</v>
      </c>
      <c r="E223" s="21" t="s">
        <v>538</v>
      </c>
      <c r="F223" s="28"/>
      <c r="G223" s="21">
        <f>G224</f>
        <v>3898.1</v>
      </c>
      <c r="H223" s="21">
        <f t="shared" ref="H223:I223" si="69">H224</f>
        <v>4232</v>
      </c>
      <c r="I223" s="21">
        <f t="shared" si="69"/>
        <v>4300</v>
      </c>
    </row>
    <row r="224" spans="1:9">
      <c r="A224" s="343" t="s">
        <v>325</v>
      </c>
      <c r="B224" s="435">
        <v>881</v>
      </c>
      <c r="C224" s="29" t="s">
        <v>317</v>
      </c>
      <c r="D224" s="29" t="s">
        <v>161</v>
      </c>
      <c r="E224" s="21" t="s">
        <v>538</v>
      </c>
      <c r="F224" s="28">
        <v>610</v>
      </c>
      <c r="G224" s="21">
        <v>3898.1</v>
      </c>
      <c r="H224" s="21">
        <v>4232</v>
      </c>
      <c r="I224" s="21">
        <v>4300</v>
      </c>
    </row>
    <row r="225" spans="1:10" ht="90.75" customHeight="1">
      <c r="A225" s="411" t="s">
        <v>709</v>
      </c>
      <c r="B225" s="435">
        <v>881</v>
      </c>
      <c r="C225" s="435" t="s">
        <v>317</v>
      </c>
      <c r="D225" s="435" t="s">
        <v>161</v>
      </c>
      <c r="E225" s="317" t="s">
        <v>700</v>
      </c>
      <c r="F225" s="28"/>
      <c r="G225" s="24">
        <f>G226</f>
        <v>112.1</v>
      </c>
      <c r="H225" s="24">
        <f t="shared" ref="H225:I226" si="70">H226</f>
        <v>112.1</v>
      </c>
      <c r="I225" s="24">
        <f t="shared" si="70"/>
        <v>208.3</v>
      </c>
    </row>
    <row r="226" spans="1:10" ht="26.25" customHeight="1">
      <c r="A226" s="411" t="s">
        <v>560</v>
      </c>
      <c r="B226" s="435">
        <v>881</v>
      </c>
      <c r="C226" s="435" t="s">
        <v>317</v>
      </c>
      <c r="D226" s="435" t="s">
        <v>161</v>
      </c>
      <c r="E226" s="24" t="s">
        <v>701</v>
      </c>
      <c r="F226" s="317"/>
      <c r="G226" s="24">
        <f>G227</f>
        <v>112.1</v>
      </c>
      <c r="H226" s="24">
        <f t="shared" si="70"/>
        <v>112.1</v>
      </c>
      <c r="I226" s="24">
        <f t="shared" si="70"/>
        <v>208.3</v>
      </c>
    </row>
    <row r="227" spans="1:10" ht="53.25" customHeight="1">
      <c r="A227" s="343" t="s">
        <v>710</v>
      </c>
      <c r="B227" s="435">
        <v>881</v>
      </c>
      <c r="C227" s="29" t="s">
        <v>317</v>
      </c>
      <c r="D227" s="29" t="s">
        <v>161</v>
      </c>
      <c r="E227" s="21" t="s">
        <v>703</v>
      </c>
      <c r="F227" s="28"/>
      <c r="G227" s="21">
        <f>G228</f>
        <v>112.1</v>
      </c>
      <c r="H227" s="21">
        <f t="shared" ref="H227:I227" si="71">H228</f>
        <v>112.1</v>
      </c>
      <c r="I227" s="21">
        <f t="shared" si="71"/>
        <v>208.3</v>
      </c>
    </row>
    <row r="228" spans="1:10" ht="35.25" customHeight="1">
      <c r="A228" s="343" t="s">
        <v>754</v>
      </c>
      <c r="B228" s="435">
        <v>881</v>
      </c>
      <c r="C228" s="29" t="s">
        <v>317</v>
      </c>
      <c r="D228" s="29" t="s">
        <v>161</v>
      </c>
      <c r="E228" s="21" t="s">
        <v>703</v>
      </c>
      <c r="F228" s="28"/>
      <c r="G228" s="21">
        <f>G229</f>
        <v>112.1</v>
      </c>
      <c r="H228" s="21">
        <f t="shared" ref="H228:I228" si="72">H229</f>
        <v>112.1</v>
      </c>
      <c r="I228" s="21">
        <f t="shared" si="72"/>
        <v>208.3</v>
      </c>
    </row>
    <row r="229" spans="1:10">
      <c r="A229" s="343" t="s">
        <v>325</v>
      </c>
      <c r="B229" s="435">
        <v>881</v>
      </c>
      <c r="C229" s="29" t="s">
        <v>317</v>
      </c>
      <c r="D229" s="29" t="s">
        <v>161</v>
      </c>
      <c r="E229" s="21" t="s">
        <v>703</v>
      </c>
      <c r="F229" s="28" t="s">
        <v>39</v>
      </c>
      <c r="G229" s="21">
        <v>112.1</v>
      </c>
      <c r="H229" s="21">
        <v>112.1</v>
      </c>
      <c r="I229" s="21">
        <v>208.3</v>
      </c>
    </row>
    <row r="230" spans="1:10">
      <c r="A230" s="424" t="s">
        <v>560</v>
      </c>
      <c r="B230" s="435">
        <v>881</v>
      </c>
      <c r="C230" s="29" t="s">
        <v>317</v>
      </c>
      <c r="D230" s="29" t="s">
        <v>161</v>
      </c>
      <c r="E230" s="21" t="s">
        <v>45</v>
      </c>
      <c r="F230" s="28"/>
      <c r="G230" s="24">
        <f>G236</f>
        <v>858.7</v>
      </c>
      <c r="H230" s="24">
        <v>867.8</v>
      </c>
      <c r="I230" s="24">
        <v>876.9</v>
      </c>
    </row>
    <row r="231" spans="1:10" ht="141.75">
      <c r="A231" s="343" t="s">
        <v>598</v>
      </c>
      <c r="B231" s="435">
        <v>881</v>
      </c>
      <c r="C231" s="29" t="s">
        <v>317</v>
      </c>
      <c r="D231" s="29" t="s">
        <v>161</v>
      </c>
      <c r="E231" s="21" t="s">
        <v>645</v>
      </c>
      <c r="F231" s="28"/>
      <c r="G231" s="21">
        <f>G233</f>
        <v>858.7</v>
      </c>
      <c r="H231" s="21">
        <v>867.8</v>
      </c>
      <c r="I231" s="21">
        <v>876.9</v>
      </c>
    </row>
    <row r="232" spans="1:10" ht="126">
      <c r="A232" s="343" t="s">
        <v>599</v>
      </c>
      <c r="B232" s="435">
        <v>881</v>
      </c>
      <c r="C232" s="29" t="s">
        <v>317</v>
      </c>
      <c r="D232" s="29" t="s">
        <v>161</v>
      </c>
      <c r="E232" s="21" t="s">
        <v>646</v>
      </c>
      <c r="F232" s="28"/>
      <c r="G232" s="21">
        <f>G233</f>
        <v>858.7</v>
      </c>
      <c r="H232" s="21">
        <v>867.8</v>
      </c>
      <c r="I232" s="21">
        <v>876.9</v>
      </c>
    </row>
    <row r="233" spans="1:10" ht="31.5">
      <c r="A233" s="343" t="s">
        <v>500</v>
      </c>
      <c r="B233" s="435">
        <v>881</v>
      </c>
      <c r="C233" s="29" t="s">
        <v>317</v>
      </c>
      <c r="D233" s="29" t="s">
        <v>161</v>
      </c>
      <c r="E233" s="21" t="s">
        <v>646</v>
      </c>
      <c r="F233" s="28">
        <v>610</v>
      </c>
      <c r="G233" s="21">
        <v>858.7</v>
      </c>
      <c r="H233" s="21">
        <v>867.8</v>
      </c>
      <c r="I233" s="21">
        <v>876.9</v>
      </c>
    </row>
    <row r="234" spans="1:10" ht="141.75">
      <c r="A234" s="343" t="s">
        <v>600</v>
      </c>
      <c r="B234" s="435">
        <v>881</v>
      </c>
      <c r="C234" s="29" t="s">
        <v>317</v>
      </c>
      <c r="D234" s="29" t="s">
        <v>161</v>
      </c>
      <c r="E234" s="21" t="s">
        <v>645</v>
      </c>
      <c r="F234" s="28"/>
      <c r="G234" s="316">
        <v>858.7</v>
      </c>
      <c r="H234" s="316">
        <v>0</v>
      </c>
      <c r="I234" s="316">
        <v>0</v>
      </c>
    </row>
    <row r="235" spans="1:10" ht="126">
      <c r="A235" s="343" t="s">
        <v>603</v>
      </c>
      <c r="B235" s="435">
        <v>881</v>
      </c>
      <c r="C235" s="29" t="s">
        <v>317</v>
      </c>
      <c r="D235" s="29" t="s">
        <v>161</v>
      </c>
      <c r="E235" s="21" t="s">
        <v>646</v>
      </c>
      <c r="F235" s="28"/>
      <c r="G235" s="253">
        <v>858.7</v>
      </c>
      <c r="H235" s="253">
        <v>0</v>
      </c>
      <c r="I235" s="253">
        <v>0</v>
      </c>
    </row>
    <row r="236" spans="1:10" ht="31.5">
      <c r="A236" s="343" t="s">
        <v>500</v>
      </c>
      <c r="B236" s="435">
        <v>881</v>
      </c>
      <c r="C236" s="29" t="s">
        <v>317</v>
      </c>
      <c r="D236" s="29" t="s">
        <v>161</v>
      </c>
      <c r="E236" s="21" t="s">
        <v>646</v>
      </c>
      <c r="F236" s="28">
        <v>610</v>
      </c>
      <c r="G236" s="253">
        <v>858.7</v>
      </c>
      <c r="H236" s="253">
        <v>0</v>
      </c>
      <c r="I236" s="253">
        <v>0</v>
      </c>
    </row>
    <row r="237" spans="1:10">
      <c r="A237" s="343" t="s">
        <v>325</v>
      </c>
      <c r="B237" s="435">
        <v>881</v>
      </c>
      <c r="C237" s="29" t="s">
        <v>317</v>
      </c>
      <c r="D237" s="29" t="s">
        <v>161</v>
      </c>
      <c r="E237" s="21" t="s">
        <v>45</v>
      </c>
      <c r="F237" s="28"/>
      <c r="G237" s="21">
        <f>G238</f>
        <v>0</v>
      </c>
      <c r="H237" s="253">
        <v>0</v>
      </c>
      <c r="I237" s="253">
        <v>0</v>
      </c>
      <c r="J237" s="90"/>
    </row>
    <row r="238" spans="1:10" ht="126">
      <c r="A238" s="343" t="s">
        <v>602</v>
      </c>
      <c r="B238" s="435">
        <v>881</v>
      </c>
      <c r="C238" s="29" t="s">
        <v>317</v>
      </c>
      <c r="D238" s="29" t="s">
        <v>161</v>
      </c>
      <c r="E238" s="21" t="s">
        <v>645</v>
      </c>
      <c r="F238" s="28"/>
      <c r="G238" s="21">
        <f>G239</f>
        <v>0</v>
      </c>
      <c r="H238" s="253">
        <v>0</v>
      </c>
      <c r="I238" s="253">
        <v>0</v>
      </c>
      <c r="J238" s="90"/>
    </row>
    <row r="239" spans="1:10" ht="126">
      <c r="A239" s="343" t="s">
        <v>601</v>
      </c>
      <c r="B239" s="435">
        <v>881</v>
      </c>
      <c r="C239" s="29" t="s">
        <v>317</v>
      </c>
      <c r="D239" s="29" t="s">
        <v>161</v>
      </c>
      <c r="E239" s="21" t="s">
        <v>646</v>
      </c>
      <c r="F239" s="28"/>
      <c r="G239" s="21">
        <f>G240</f>
        <v>0</v>
      </c>
      <c r="H239" s="253">
        <v>0</v>
      </c>
      <c r="I239" s="253">
        <v>0</v>
      </c>
      <c r="J239" s="90"/>
    </row>
    <row r="240" spans="1:10">
      <c r="A240" s="343" t="s">
        <v>325</v>
      </c>
      <c r="B240" s="435">
        <v>881</v>
      </c>
      <c r="C240" s="29" t="s">
        <v>317</v>
      </c>
      <c r="D240" s="29" t="s">
        <v>161</v>
      </c>
      <c r="E240" s="21" t="s">
        <v>646</v>
      </c>
      <c r="F240" s="28" t="s">
        <v>39</v>
      </c>
      <c r="G240" s="21">
        <v>0</v>
      </c>
      <c r="H240" s="253">
        <v>0</v>
      </c>
      <c r="I240" s="253">
        <v>0</v>
      </c>
      <c r="J240" s="90"/>
    </row>
    <row r="241" spans="1:10" ht="94.5">
      <c r="A241" s="411" t="s">
        <v>263</v>
      </c>
      <c r="B241" s="435">
        <v>881</v>
      </c>
      <c r="C241" s="29" t="s">
        <v>317</v>
      </c>
      <c r="D241" s="29" t="s">
        <v>161</v>
      </c>
      <c r="E241" s="24" t="s">
        <v>212</v>
      </c>
      <c r="F241" s="28"/>
      <c r="G241" s="21">
        <v>5.3</v>
      </c>
      <c r="H241" s="253">
        <v>0</v>
      </c>
      <c r="I241" s="253">
        <v>0</v>
      </c>
      <c r="J241" s="90"/>
    </row>
    <row r="242" spans="1:10">
      <c r="A242" s="411" t="s">
        <v>636</v>
      </c>
      <c r="B242" s="435">
        <v>881</v>
      </c>
      <c r="C242" s="29" t="s">
        <v>317</v>
      </c>
      <c r="D242" s="29" t="s">
        <v>161</v>
      </c>
      <c r="E242" s="21" t="s">
        <v>706</v>
      </c>
      <c r="F242" s="28"/>
      <c r="G242" s="21">
        <v>5.3</v>
      </c>
      <c r="H242" s="253">
        <v>0</v>
      </c>
      <c r="I242" s="253">
        <v>0</v>
      </c>
      <c r="J242" s="90"/>
    </row>
    <row r="243" spans="1:10" ht="31.5">
      <c r="A243" s="468" t="s">
        <v>744</v>
      </c>
      <c r="B243" s="435">
        <v>881</v>
      </c>
      <c r="C243" s="29" t="s">
        <v>317</v>
      </c>
      <c r="D243" s="29" t="s">
        <v>161</v>
      </c>
      <c r="E243" s="21" t="s">
        <v>705</v>
      </c>
      <c r="F243" s="28"/>
      <c r="G243" s="21">
        <v>5.3</v>
      </c>
      <c r="H243" s="253">
        <v>0</v>
      </c>
      <c r="I243" s="253">
        <v>0</v>
      </c>
      <c r="J243" s="90"/>
    </row>
    <row r="244" spans="1:10" ht="30">
      <c r="A244" s="470" t="s">
        <v>745</v>
      </c>
      <c r="B244" s="435">
        <v>881</v>
      </c>
      <c r="C244" s="29" t="s">
        <v>317</v>
      </c>
      <c r="D244" s="29" t="s">
        <v>161</v>
      </c>
      <c r="E244" s="21" t="s">
        <v>705</v>
      </c>
      <c r="F244" s="28"/>
      <c r="G244" s="21">
        <v>5.3</v>
      </c>
      <c r="H244" s="253">
        <v>0</v>
      </c>
      <c r="I244" s="253">
        <v>0</v>
      </c>
      <c r="J244" s="90"/>
    </row>
    <row r="245" spans="1:10" ht="47.25">
      <c r="A245" s="461" t="s">
        <v>170</v>
      </c>
      <c r="B245" s="435">
        <v>881</v>
      </c>
      <c r="C245" s="29" t="s">
        <v>317</v>
      </c>
      <c r="D245" s="29" t="s">
        <v>161</v>
      </c>
      <c r="E245" s="21" t="s">
        <v>705</v>
      </c>
      <c r="F245" s="28" t="s">
        <v>39</v>
      </c>
      <c r="G245" s="21">
        <v>5.3</v>
      </c>
      <c r="H245" s="253">
        <v>0</v>
      </c>
      <c r="I245" s="253">
        <v>0</v>
      </c>
      <c r="J245" s="90"/>
    </row>
    <row r="246" spans="1:10" ht="18.75">
      <c r="A246" s="408" t="s">
        <v>328</v>
      </c>
      <c r="B246" s="266">
        <v>881</v>
      </c>
      <c r="C246" s="266" t="s">
        <v>237</v>
      </c>
      <c r="D246" s="266" t="s">
        <v>162</v>
      </c>
      <c r="E246" s="265"/>
      <c r="F246" s="268"/>
      <c r="G246" s="263">
        <f>G247+G256</f>
        <v>2757.9</v>
      </c>
      <c r="H246" s="263">
        <f t="shared" ref="H246:I246" si="73">H247+H256</f>
        <v>3056.1</v>
      </c>
      <c r="I246" s="263">
        <f t="shared" si="73"/>
        <v>3304.3</v>
      </c>
      <c r="J246" s="91"/>
    </row>
    <row r="247" spans="1:10" ht="47.25">
      <c r="A247" s="411" t="s">
        <v>329</v>
      </c>
      <c r="B247" s="435">
        <v>881</v>
      </c>
      <c r="C247" s="435" t="s">
        <v>237</v>
      </c>
      <c r="D247" s="435" t="s">
        <v>161</v>
      </c>
      <c r="E247" s="432" t="s">
        <v>330</v>
      </c>
      <c r="F247" s="28"/>
      <c r="G247" s="16">
        <f t="shared" ref="G247:I250" si="74">G248</f>
        <v>2757.9</v>
      </c>
      <c r="H247" s="16">
        <f t="shared" si="74"/>
        <v>3006.1</v>
      </c>
      <c r="I247" s="16">
        <f t="shared" si="74"/>
        <v>3254.3</v>
      </c>
      <c r="J247" s="92"/>
    </row>
    <row r="248" spans="1:10">
      <c r="A248" s="411" t="s">
        <v>560</v>
      </c>
      <c r="B248" s="435">
        <v>881</v>
      </c>
      <c r="C248" s="435" t="s">
        <v>237</v>
      </c>
      <c r="D248" s="435" t="s">
        <v>161</v>
      </c>
      <c r="E248" s="432" t="s">
        <v>539</v>
      </c>
      <c r="F248" s="28"/>
      <c r="G248" s="334">
        <f t="shared" si="74"/>
        <v>2757.9</v>
      </c>
      <c r="H248" s="334">
        <f t="shared" si="74"/>
        <v>3006.1</v>
      </c>
      <c r="I248" s="334">
        <f t="shared" si="74"/>
        <v>3254.3</v>
      </c>
      <c r="J248" s="92"/>
    </row>
    <row r="249" spans="1:10" ht="47.25">
      <c r="A249" s="343" t="s">
        <v>647</v>
      </c>
      <c r="B249" s="435">
        <v>881</v>
      </c>
      <c r="C249" s="29" t="s">
        <v>237</v>
      </c>
      <c r="D249" s="29" t="s">
        <v>161</v>
      </c>
      <c r="E249" s="23" t="s">
        <v>557</v>
      </c>
      <c r="F249" s="28"/>
      <c r="G249" s="334">
        <f t="shared" si="74"/>
        <v>2757.9</v>
      </c>
      <c r="H249" s="334">
        <f t="shared" si="74"/>
        <v>3006.1</v>
      </c>
      <c r="I249" s="334">
        <f t="shared" si="74"/>
        <v>3254.3</v>
      </c>
      <c r="J249" s="92"/>
    </row>
    <row r="250" spans="1:10">
      <c r="A250" s="343" t="s">
        <v>648</v>
      </c>
      <c r="B250" s="435">
        <v>881</v>
      </c>
      <c r="C250" s="29" t="s">
        <v>237</v>
      </c>
      <c r="D250" s="29" t="s">
        <v>161</v>
      </c>
      <c r="E250" s="23" t="s">
        <v>541</v>
      </c>
      <c r="F250" s="28"/>
      <c r="G250" s="334">
        <f t="shared" si="74"/>
        <v>2757.9</v>
      </c>
      <c r="H250" s="334">
        <f t="shared" si="74"/>
        <v>3006.1</v>
      </c>
      <c r="I250" s="334">
        <f t="shared" si="74"/>
        <v>3254.3</v>
      </c>
      <c r="J250" s="92"/>
    </row>
    <row r="251" spans="1:10" ht="31.5">
      <c r="A251" s="343" t="s">
        <v>337</v>
      </c>
      <c r="B251" s="435">
        <v>881</v>
      </c>
      <c r="C251" s="29" t="s">
        <v>237</v>
      </c>
      <c r="D251" s="29" t="s">
        <v>161</v>
      </c>
      <c r="E251" s="23" t="s">
        <v>541</v>
      </c>
      <c r="F251" s="28" t="s">
        <v>501</v>
      </c>
      <c r="G251" s="334">
        <v>2757.9</v>
      </c>
      <c r="H251" s="334">
        <v>3006.1</v>
      </c>
      <c r="I251" s="334">
        <v>3254.3</v>
      </c>
      <c r="J251" s="92"/>
    </row>
    <row r="252" spans="1:10">
      <c r="A252" s="343" t="s">
        <v>141</v>
      </c>
      <c r="B252" s="435">
        <v>881</v>
      </c>
      <c r="C252" s="29" t="s">
        <v>237</v>
      </c>
      <c r="D252" s="29" t="s">
        <v>163</v>
      </c>
      <c r="E252" s="23"/>
      <c r="F252" s="28"/>
      <c r="G252" s="16">
        <f>G253</f>
        <v>0</v>
      </c>
      <c r="H252" s="16">
        <f t="shared" ref="H252:I252" si="75">H253</f>
        <v>50</v>
      </c>
      <c r="I252" s="16">
        <f t="shared" si="75"/>
        <v>50</v>
      </c>
      <c r="J252" s="92"/>
    </row>
    <row r="253" spans="1:10" ht="43.5" customHeight="1">
      <c r="A253" s="411" t="s">
        <v>343</v>
      </c>
      <c r="B253" s="435">
        <v>881</v>
      </c>
      <c r="C253" s="435" t="s">
        <v>237</v>
      </c>
      <c r="D253" s="435" t="s">
        <v>163</v>
      </c>
      <c r="E253" s="432" t="s">
        <v>344</v>
      </c>
      <c r="F253" s="28"/>
      <c r="G253" s="16">
        <f>G256</f>
        <v>0</v>
      </c>
      <c r="H253" s="16">
        <f t="shared" ref="H253:I253" si="76">H256</f>
        <v>50</v>
      </c>
      <c r="I253" s="16">
        <f t="shared" si="76"/>
        <v>50</v>
      </c>
      <c r="J253" s="92"/>
    </row>
    <row r="254" spans="1:10" ht="31.5">
      <c r="A254" s="343" t="s">
        <v>514</v>
      </c>
      <c r="B254" s="435">
        <v>881</v>
      </c>
      <c r="C254" s="29" t="s">
        <v>237</v>
      </c>
      <c r="D254" s="29" t="s">
        <v>163</v>
      </c>
      <c r="E254" s="23" t="s">
        <v>512</v>
      </c>
      <c r="F254" s="28"/>
      <c r="G254" s="19">
        <f t="shared" ref="G254:I255" si="77">G255</f>
        <v>0</v>
      </c>
      <c r="H254" s="19">
        <f t="shared" si="77"/>
        <v>50</v>
      </c>
      <c r="I254" s="19">
        <f t="shared" si="77"/>
        <v>50</v>
      </c>
      <c r="J254" s="93"/>
    </row>
    <row r="255" spans="1:10">
      <c r="A255" s="343" t="s">
        <v>423</v>
      </c>
      <c r="B255" s="435">
        <v>881</v>
      </c>
      <c r="C255" s="29" t="s">
        <v>237</v>
      </c>
      <c r="D255" s="29" t="s">
        <v>163</v>
      </c>
      <c r="E255" s="23" t="s">
        <v>513</v>
      </c>
      <c r="F255" s="28"/>
      <c r="G255" s="19">
        <f t="shared" si="77"/>
        <v>0</v>
      </c>
      <c r="H255" s="19">
        <f t="shared" si="77"/>
        <v>50</v>
      </c>
      <c r="I255" s="19">
        <f t="shared" si="77"/>
        <v>50</v>
      </c>
    </row>
    <row r="256" spans="1:10" ht="31.5">
      <c r="A256" s="343" t="s">
        <v>345</v>
      </c>
      <c r="B256" s="435">
        <v>881</v>
      </c>
      <c r="C256" s="29" t="s">
        <v>237</v>
      </c>
      <c r="D256" s="29" t="s">
        <v>163</v>
      </c>
      <c r="E256" s="23" t="s">
        <v>513</v>
      </c>
      <c r="F256" s="28" t="s">
        <v>338</v>
      </c>
      <c r="G256" s="19">
        <v>0</v>
      </c>
      <c r="H256" s="19">
        <v>50</v>
      </c>
      <c r="I256" s="19">
        <v>50</v>
      </c>
    </row>
    <row r="257" spans="1:12" ht="19.5">
      <c r="A257" s="417" t="s">
        <v>346</v>
      </c>
      <c r="B257" s="266">
        <v>881</v>
      </c>
      <c r="C257" s="266" t="s">
        <v>195</v>
      </c>
      <c r="D257" s="266" t="s">
        <v>162</v>
      </c>
      <c r="E257" s="265"/>
      <c r="F257" s="268"/>
      <c r="G257" s="263">
        <f t="shared" ref="G257:G262" si="78">G258</f>
        <v>834.2</v>
      </c>
      <c r="H257" s="263">
        <f t="shared" ref="H257:I257" si="79">H258</f>
        <v>915.9</v>
      </c>
      <c r="I257" s="263">
        <f t="shared" si="79"/>
        <v>920</v>
      </c>
    </row>
    <row r="258" spans="1:12">
      <c r="A258" s="434" t="s">
        <v>347</v>
      </c>
      <c r="B258" s="435">
        <v>881</v>
      </c>
      <c r="C258" s="29" t="s">
        <v>195</v>
      </c>
      <c r="D258" s="29" t="s">
        <v>161</v>
      </c>
      <c r="E258" s="432"/>
      <c r="F258" s="28"/>
      <c r="G258" s="19">
        <f t="shared" si="78"/>
        <v>834.2</v>
      </c>
      <c r="H258" s="19">
        <f t="shared" ref="H258:I258" si="80">H259</f>
        <v>915.9</v>
      </c>
      <c r="I258" s="19">
        <f t="shared" si="80"/>
        <v>920</v>
      </c>
    </row>
    <row r="259" spans="1:12" ht="94.5">
      <c r="A259" s="411" t="s">
        <v>597</v>
      </c>
      <c r="B259" s="435">
        <v>881</v>
      </c>
      <c r="C259" s="29" t="s">
        <v>195</v>
      </c>
      <c r="D259" s="29" t="s">
        <v>161</v>
      </c>
      <c r="E259" s="21" t="s">
        <v>319</v>
      </c>
      <c r="F259" s="28"/>
      <c r="G259" s="19">
        <f t="shared" si="78"/>
        <v>834.2</v>
      </c>
      <c r="H259" s="19">
        <f t="shared" ref="H259:I262" si="81">H260</f>
        <v>915.9</v>
      </c>
      <c r="I259" s="19">
        <f t="shared" si="81"/>
        <v>920</v>
      </c>
    </row>
    <row r="260" spans="1:12">
      <c r="A260" s="411" t="s">
        <v>560</v>
      </c>
      <c r="B260" s="435">
        <v>881</v>
      </c>
      <c r="C260" s="29" t="s">
        <v>195</v>
      </c>
      <c r="D260" s="29" t="s">
        <v>161</v>
      </c>
      <c r="E260" s="21" t="s">
        <v>45</v>
      </c>
      <c r="F260" s="28"/>
      <c r="G260" s="21">
        <f t="shared" si="78"/>
        <v>834.2</v>
      </c>
      <c r="H260" s="21">
        <f t="shared" si="81"/>
        <v>915.9</v>
      </c>
      <c r="I260" s="21">
        <f t="shared" si="81"/>
        <v>920</v>
      </c>
    </row>
    <row r="261" spans="1:12" ht="78.75">
      <c r="A261" s="343" t="s">
        <v>604</v>
      </c>
      <c r="B261" s="435">
        <v>881</v>
      </c>
      <c r="C261" s="29" t="s">
        <v>195</v>
      </c>
      <c r="D261" s="29" t="s">
        <v>161</v>
      </c>
      <c r="E261" s="21" t="s">
        <v>537</v>
      </c>
      <c r="F261" s="28"/>
      <c r="G261" s="21">
        <f t="shared" si="78"/>
        <v>834.2</v>
      </c>
      <c r="H261" s="21">
        <f t="shared" si="81"/>
        <v>915.9</v>
      </c>
      <c r="I261" s="21">
        <f t="shared" si="81"/>
        <v>920</v>
      </c>
    </row>
    <row r="262" spans="1:12" ht="63">
      <c r="A262" s="343" t="s">
        <v>605</v>
      </c>
      <c r="B262" s="435">
        <v>881</v>
      </c>
      <c r="C262" s="29" t="s">
        <v>195</v>
      </c>
      <c r="D262" s="29" t="s">
        <v>161</v>
      </c>
      <c r="E262" s="21" t="s">
        <v>649</v>
      </c>
      <c r="F262" s="28"/>
      <c r="G262" s="21">
        <f t="shared" si="78"/>
        <v>834.2</v>
      </c>
      <c r="H262" s="21">
        <f t="shared" si="81"/>
        <v>915.9</v>
      </c>
      <c r="I262" s="21">
        <f t="shared" si="81"/>
        <v>920</v>
      </c>
    </row>
    <row r="263" spans="1:12">
      <c r="A263" s="343" t="s">
        <v>325</v>
      </c>
      <c r="B263" s="435">
        <v>881</v>
      </c>
      <c r="C263" s="29" t="s">
        <v>195</v>
      </c>
      <c r="D263" s="29" t="s">
        <v>161</v>
      </c>
      <c r="E263" s="21" t="s">
        <v>649</v>
      </c>
      <c r="F263" s="28">
        <v>610</v>
      </c>
      <c r="G263" s="21">
        <v>834.2</v>
      </c>
      <c r="H263" s="21">
        <v>915.9</v>
      </c>
      <c r="I263" s="21">
        <v>920</v>
      </c>
    </row>
    <row r="264" spans="1:12">
      <c r="A264" s="411" t="s">
        <v>353</v>
      </c>
      <c r="B264" s="251"/>
      <c r="C264" s="435"/>
      <c r="D264" s="435"/>
      <c r="E264" s="432"/>
      <c r="F264" s="28"/>
      <c r="G264" s="16">
        <f>G15</f>
        <v>39759.1</v>
      </c>
      <c r="H264" s="16">
        <f>H15</f>
        <v>31513.5</v>
      </c>
      <c r="I264" s="16">
        <f>I15</f>
        <v>26753.5</v>
      </c>
      <c r="J264" s="25"/>
    </row>
    <row r="265" spans="1:12">
      <c r="A265" s="429" t="s">
        <v>441</v>
      </c>
      <c r="B265" s="259"/>
      <c r="C265" s="260"/>
      <c r="D265" s="260"/>
      <c r="E265" s="259"/>
      <c r="F265" s="260"/>
      <c r="G265" s="259">
        <v>0</v>
      </c>
      <c r="H265" s="261">
        <v>687.58</v>
      </c>
      <c r="I265" s="259">
        <v>1408.1</v>
      </c>
    </row>
    <row r="266" spans="1:12" ht="18.75">
      <c r="A266" s="410" t="s">
        <v>440</v>
      </c>
      <c r="B266" s="269"/>
      <c r="C266" s="268"/>
      <c r="D266" s="268"/>
      <c r="E266" s="270"/>
      <c r="F266" s="270"/>
      <c r="G266" s="264">
        <f>G264</f>
        <v>39759.1</v>
      </c>
      <c r="H266" s="271">
        <f>H264+H265</f>
        <v>32201.08</v>
      </c>
      <c r="I266" s="272">
        <f>I264+I265</f>
        <v>28161.599999999999</v>
      </c>
    </row>
    <row r="267" spans="1:12" ht="105" customHeight="1">
      <c r="L267" s="14">
        <f>K258-J300</f>
        <v>0</v>
      </c>
    </row>
    <row r="270" spans="1:12">
      <c r="G270" s="215">
        <f>'ГОТОВОприложение 2'!C40</f>
        <v>39759.1</v>
      </c>
      <c r="H270" s="215">
        <f>'ГОТОВОприложение 2'!D40</f>
        <v>32201.120000000003</v>
      </c>
      <c r="I270" s="215">
        <f>'ГОТОВОприложение 2'!E40</f>
        <v>28161.599999999999</v>
      </c>
    </row>
    <row r="271" spans="1:12">
      <c r="G271" s="215">
        <f>G266-G270</f>
        <v>0</v>
      </c>
      <c r="H271" s="215">
        <f>H266-H270</f>
        <v>-4.0000000000873115E-2</v>
      </c>
      <c r="I271" s="215">
        <f>I266-I270</f>
        <v>0</v>
      </c>
    </row>
    <row r="294" ht="72" customHeight="1"/>
    <row r="295" ht="45" customHeight="1"/>
    <row r="296" ht="45" customHeight="1"/>
    <row r="297" ht="45" customHeight="1"/>
    <row r="298" ht="45" customHeight="1"/>
  </sheetData>
  <autoFilter ref="A15:L266"/>
  <mergeCells count="15">
    <mergeCell ref="G12:I12"/>
    <mergeCell ref="C6:H6"/>
    <mergeCell ref="A8:G10"/>
    <mergeCell ref="C1:I1"/>
    <mergeCell ref="E2:I2"/>
    <mergeCell ref="C3:I3"/>
    <mergeCell ref="C2:D2"/>
    <mergeCell ref="A12:A13"/>
    <mergeCell ref="C12:C13"/>
    <mergeCell ref="D12:D13"/>
    <mergeCell ref="E12:E13"/>
    <mergeCell ref="F12:F13"/>
    <mergeCell ref="B12:B13"/>
    <mergeCell ref="B5:I5"/>
    <mergeCell ref="E4:I4"/>
  </mergeCells>
  <phoneticPr fontId="46" type="noConversion"/>
  <pageMargins left="0.78740157480314965" right="0.39370078740157483" top="0.78740157480314965" bottom="0.78740157480314965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69"/>
  <sheetViews>
    <sheetView tabSelected="1" zoomScale="170" zoomScaleNormal="170" workbookViewId="0">
      <selection activeCell="A9" sqref="A9:G11"/>
    </sheetView>
  </sheetViews>
  <sheetFormatPr defaultColWidth="8.85546875" defaultRowHeight="15.75"/>
  <cols>
    <col min="1" max="1" width="59" style="34" customWidth="1"/>
    <col min="2" max="2" width="15.85546875" style="43" customWidth="1"/>
    <col min="3" max="3" width="6.85546875" style="43" customWidth="1"/>
    <col min="4" max="4" width="7.140625" style="43" customWidth="1"/>
    <col min="5" max="5" width="12.85546875" style="12" customWidth="1"/>
    <col min="6" max="6" width="13.42578125" style="215" customWidth="1"/>
    <col min="7" max="7" width="11.7109375" style="215" customWidth="1"/>
    <col min="8" max="8" width="0.5703125" style="35" hidden="1" customWidth="1"/>
    <col min="9" max="9" width="3.28515625" style="35" hidden="1" customWidth="1"/>
    <col min="10" max="10" width="19.5703125" style="292" customWidth="1"/>
    <col min="11" max="11" width="12.140625" style="295" customWidth="1"/>
    <col min="12" max="16384" width="8.85546875" style="35"/>
  </cols>
  <sheetData>
    <row r="1" spans="1:9">
      <c r="C1" s="477" t="s">
        <v>757</v>
      </c>
      <c r="D1" s="477"/>
      <c r="E1" s="477"/>
      <c r="F1" s="477"/>
      <c r="G1" s="477"/>
      <c r="H1" s="477"/>
      <c r="I1" s="477"/>
    </row>
    <row r="2" spans="1:9">
      <c r="A2" s="546" t="s">
        <v>608</v>
      </c>
      <c r="B2" s="547"/>
      <c r="C2" s="547"/>
      <c r="D2" s="547"/>
      <c r="E2" s="547"/>
      <c r="F2" s="547"/>
      <c r="G2" s="547"/>
    </row>
    <row r="3" spans="1:9">
      <c r="A3" s="244"/>
      <c r="B3" s="12"/>
      <c r="C3" s="477" t="s">
        <v>487</v>
      </c>
      <c r="D3" s="477"/>
      <c r="E3" s="477"/>
      <c r="F3" s="477"/>
      <c r="G3" s="477"/>
      <c r="H3" s="477"/>
      <c r="I3" s="477"/>
    </row>
    <row r="4" spans="1:9">
      <c r="B4" s="12"/>
      <c r="C4" s="395"/>
      <c r="D4" s="534" t="s">
        <v>488</v>
      </c>
      <c r="E4" s="539"/>
      <c r="F4" s="539"/>
      <c r="G4" s="539"/>
      <c r="H4" s="394"/>
      <c r="I4" s="394"/>
    </row>
    <row r="5" spans="1:9">
      <c r="B5" s="477" t="s">
        <v>762</v>
      </c>
      <c r="C5" s="487"/>
      <c r="D5" s="487"/>
      <c r="E5" s="487"/>
      <c r="F5" s="487"/>
      <c r="G5" s="487"/>
      <c r="H5" s="487"/>
      <c r="I5" s="487"/>
    </row>
    <row r="6" spans="1:9">
      <c r="B6" s="540"/>
      <c r="C6" s="540"/>
      <c r="D6" s="540"/>
      <c r="E6" s="540"/>
      <c r="F6" s="540"/>
      <c r="G6" s="540"/>
    </row>
    <row r="7" spans="1:9">
      <c r="B7" s="36"/>
      <c r="C7" s="540"/>
      <c r="D7" s="540"/>
      <c r="E7" s="540"/>
    </row>
    <row r="8" spans="1:9" ht="16.5">
      <c r="A8" s="543"/>
      <c r="B8" s="543"/>
      <c r="C8" s="543"/>
      <c r="D8" s="543"/>
      <c r="E8" s="543"/>
    </row>
    <row r="9" spans="1:9" ht="15.75" customHeight="1">
      <c r="A9" s="545" t="s">
        <v>693</v>
      </c>
      <c r="B9" s="545"/>
      <c r="C9" s="545"/>
      <c r="D9" s="545"/>
      <c r="E9" s="545"/>
      <c r="F9" s="545"/>
      <c r="G9" s="545"/>
    </row>
    <row r="10" spans="1:9" ht="15.75" customHeight="1">
      <c r="A10" s="545"/>
      <c r="B10" s="545"/>
      <c r="C10" s="545"/>
      <c r="D10" s="545"/>
      <c r="E10" s="545"/>
      <c r="F10" s="545"/>
      <c r="G10" s="545"/>
    </row>
    <row r="11" spans="1:9" ht="72" customHeight="1">
      <c r="A11" s="545"/>
      <c r="B11" s="545"/>
      <c r="C11" s="545"/>
      <c r="D11" s="545"/>
      <c r="E11" s="545"/>
      <c r="F11" s="545"/>
      <c r="G11" s="545"/>
    </row>
    <row r="12" spans="1:9" ht="36" customHeight="1">
      <c r="A12" s="282"/>
      <c r="B12" s="399"/>
      <c r="C12" s="399"/>
      <c r="D12" s="399"/>
      <c r="E12" s="396"/>
    </row>
    <row r="13" spans="1:9" ht="36" customHeight="1">
      <c r="A13" s="541" t="s">
        <v>150</v>
      </c>
      <c r="B13" s="542" t="s">
        <v>154</v>
      </c>
      <c r="C13" s="542" t="s">
        <v>155</v>
      </c>
      <c r="D13" s="542" t="s">
        <v>448</v>
      </c>
      <c r="E13" s="544" t="s">
        <v>156</v>
      </c>
      <c r="F13" s="544"/>
      <c r="G13" s="544"/>
    </row>
    <row r="14" spans="1:9">
      <c r="A14" s="541"/>
      <c r="B14" s="542"/>
      <c r="C14" s="542"/>
      <c r="D14" s="542"/>
      <c r="E14" s="320" t="s">
        <v>52</v>
      </c>
      <c r="F14" s="320" t="s">
        <v>489</v>
      </c>
      <c r="G14" s="320" t="s">
        <v>628</v>
      </c>
    </row>
    <row r="15" spans="1:9">
      <c r="A15" s="37">
        <v>1</v>
      </c>
      <c r="B15" s="37">
        <v>2</v>
      </c>
      <c r="C15" s="37">
        <v>3</v>
      </c>
      <c r="D15" s="37">
        <v>4</v>
      </c>
      <c r="E15" s="37">
        <v>5</v>
      </c>
      <c r="F15" s="37">
        <v>6</v>
      </c>
      <c r="G15" s="37">
        <v>7</v>
      </c>
    </row>
    <row r="16" spans="1:9">
      <c r="A16" s="315" t="s">
        <v>157</v>
      </c>
      <c r="B16" s="397"/>
      <c r="C16" s="397"/>
      <c r="D16" s="397"/>
      <c r="E16" s="16">
        <f>E17+E23+E29+E35+E44+E54+E60+E66+E81+E87+E93+E107+E121+E131+E141+E165+E175+E181+E204+E164</f>
        <v>39759.079999999994</v>
      </c>
      <c r="F16" s="16">
        <f>F17+F23+F29+F35+F44+F54+F60+F66+F81+F87+F93+F107+F121+F131+F141+F165+F175+F181+F204+F164</f>
        <v>31513.499999999996</v>
      </c>
      <c r="G16" s="16">
        <f>G17+G23+G29+G35+G44+G54+G60+G66+G81+G87+G93+G107+G121+G131+G141+G165+G175+G181+G204+G164</f>
        <v>26753.5</v>
      </c>
    </row>
    <row r="17" spans="1:11" ht="118.5" customHeight="1">
      <c r="A17" s="442" t="s">
        <v>718</v>
      </c>
      <c r="B17" s="435" t="s">
        <v>700</v>
      </c>
      <c r="C17" s="435"/>
      <c r="D17" s="435"/>
      <c r="E17" s="16">
        <f>E18</f>
        <v>112.1</v>
      </c>
      <c r="F17" s="16">
        <f t="shared" ref="F17:G21" si="0">F18</f>
        <v>112.1</v>
      </c>
      <c r="G17" s="16">
        <f t="shared" si="0"/>
        <v>208.3</v>
      </c>
    </row>
    <row r="18" spans="1:11">
      <c r="A18" s="211" t="s">
        <v>704</v>
      </c>
      <c r="B18" s="435" t="s">
        <v>701</v>
      </c>
      <c r="C18" s="435"/>
      <c r="D18" s="435"/>
      <c r="E18" s="16">
        <f>E19</f>
        <v>112.1</v>
      </c>
      <c r="F18" s="16">
        <f t="shared" si="0"/>
        <v>112.1</v>
      </c>
      <c r="G18" s="16">
        <f t="shared" si="0"/>
        <v>208.3</v>
      </c>
      <c r="J18" s="382"/>
    </row>
    <row r="19" spans="1:11" ht="31.5">
      <c r="A19" s="443" t="s">
        <v>710</v>
      </c>
      <c r="B19" s="435" t="s">
        <v>702</v>
      </c>
      <c r="C19" s="435"/>
      <c r="D19" s="435"/>
      <c r="E19" s="16">
        <f>E20</f>
        <v>112.1</v>
      </c>
      <c r="F19" s="16">
        <f t="shared" si="0"/>
        <v>112.1</v>
      </c>
      <c r="G19" s="16">
        <f t="shared" si="0"/>
        <v>208.3</v>
      </c>
    </row>
    <row r="20" spans="1:11" ht="33.75" customHeight="1">
      <c r="A20" s="443" t="s">
        <v>719</v>
      </c>
      <c r="B20" s="435" t="s">
        <v>703</v>
      </c>
      <c r="C20" s="435"/>
      <c r="D20" s="435"/>
      <c r="E20" s="16">
        <f>E21</f>
        <v>112.1</v>
      </c>
      <c r="F20" s="16">
        <f t="shared" si="0"/>
        <v>112.1</v>
      </c>
      <c r="G20" s="16">
        <f t="shared" si="0"/>
        <v>208.3</v>
      </c>
    </row>
    <row r="21" spans="1:11" ht="31.5">
      <c r="A21" s="443" t="str">
        <f>'[1]приложение 4'!A216</f>
        <v>Иные закупки товаров, работ и услуг для обеспечения государственных (муниципальных) нужд</v>
      </c>
      <c r="B21" s="435" t="s">
        <v>703</v>
      </c>
      <c r="C21" s="435" t="s">
        <v>183</v>
      </c>
      <c r="D21" s="435"/>
      <c r="E21" s="16">
        <f>E22</f>
        <v>112.1</v>
      </c>
      <c r="F21" s="16">
        <f t="shared" si="0"/>
        <v>112.1</v>
      </c>
      <c r="G21" s="16">
        <f t="shared" si="0"/>
        <v>208.3</v>
      </c>
    </row>
    <row r="22" spans="1:11">
      <c r="A22" s="443" t="s">
        <v>137</v>
      </c>
      <c r="B22" s="435" t="s">
        <v>703</v>
      </c>
      <c r="C22" s="435" t="s">
        <v>183</v>
      </c>
      <c r="D22" s="29" t="s">
        <v>8</v>
      </c>
      <c r="E22" s="16">
        <v>112.1</v>
      </c>
      <c r="F22" s="16">
        <v>112.1</v>
      </c>
      <c r="G22" s="16">
        <v>208.3</v>
      </c>
    </row>
    <row r="23" spans="1:11" ht="110.25">
      <c r="A23" s="444" t="s">
        <v>650</v>
      </c>
      <c r="B23" s="436" t="s">
        <v>559</v>
      </c>
      <c r="C23" s="256"/>
      <c r="D23" s="256"/>
      <c r="E23" s="321">
        <f>E27</f>
        <v>6</v>
      </c>
      <c r="F23" s="321">
        <f t="shared" ref="F23:G23" si="1">F27</f>
        <v>6</v>
      </c>
      <c r="G23" s="321">
        <f t="shared" si="1"/>
        <v>6</v>
      </c>
    </row>
    <row r="24" spans="1:11">
      <c r="A24" s="445" t="s">
        <v>564</v>
      </c>
      <c r="B24" s="256" t="s">
        <v>561</v>
      </c>
      <c r="C24" s="256"/>
      <c r="D24" s="256"/>
      <c r="E24" s="262">
        <v>6</v>
      </c>
      <c r="F24" s="262">
        <v>6</v>
      </c>
      <c r="G24" s="262">
        <v>6</v>
      </c>
    </row>
    <row r="25" spans="1:11" ht="63">
      <c r="A25" s="379" t="s">
        <v>651</v>
      </c>
      <c r="B25" s="256" t="s">
        <v>562</v>
      </c>
      <c r="C25" s="256"/>
      <c r="D25" s="256"/>
      <c r="E25" s="262">
        <v>6</v>
      </c>
      <c r="F25" s="262">
        <v>6</v>
      </c>
      <c r="G25" s="262">
        <v>6</v>
      </c>
    </row>
    <row r="26" spans="1:11" ht="63">
      <c r="A26" s="30" t="s">
        <v>652</v>
      </c>
      <c r="B26" s="322" t="s">
        <v>563</v>
      </c>
      <c r="C26" s="322"/>
      <c r="D26" s="322"/>
      <c r="E26" s="323">
        <v>6</v>
      </c>
      <c r="F26" s="323">
        <v>6</v>
      </c>
      <c r="G26" s="323">
        <v>6</v>
      </c>
    </row>
    <row r="27" spans="1:11" ht="31.5">
      <c r="A27" s="30" t="s">
        <v>170</v>
      </c>
      <c r="B27" s="256" t="s">
        <v>563</v>
      </c>
      <c r="C27" s="256" t="s">
        <v>183</v>
      </c>
      <c r="D27" s="446"/>
      <c r="E27" s="262">
        <v>6</v>
      </c>
      <c r="F27" s="262">
        <v>6</v>
      </c>
      <c r="G27" s="262">
        <v>6</v>
      </c>
    </row>
    <row r="28" spans="1:11">
      <c r="A28" s="447" t="s">
        <v>116</v>
      </c>
      <c r="B28" s="322" t="s">
        <v>563</v>
      </c>
      <c r="C28" s="322" t="s">
        <v>183</v>
      </c>
      <c r="D28" s="322" t="s">
        <v>449</v>
      </c>
      <c r="E28" s="323">
        <v>6</v>
      </c>
      <c r="F28" s="323">
        <v>6</v>
      </c>
      <c r="G28" s="323">
        <v>6</v>
      </c>
    </row>
    <row r="29" spans="1:11" ht="126">
      <c r="A29" s="448" t="s">
        <v>653</v>
      </c>
      <c r="B29" s="449" t="s">
        <v>494</v>
      </c>
      <c r="C29" s="431"/>
      <c r="D29" s="449"/>
      <c r="E29" s="450">
        <f>E30</f>
        <v>8</v>
      </c>
      <c r="F29" s="450">
        <f t="shared" ref="F29:G29" si="2">F30</f>
        <v>8</v>
      </c>
      <c r="G29" s="450">
        <f t="shared" si="2"/>
        <v>8</v>
      </c>
    </row>
    <row r="30" spans="1:11">
      <c r="A30" s="445" t="s">
        <v>564</v>
      </c>
      <c r="B30" s="294" t="s">
        <v>517</v>
      </c>
      <c r="C30" s="208"/>
      <c r="D30" s="294"/>
      <c r="E30" s="253">
        <v>8</v>
      </c>
      <c r="F30" s="253">
        <v>8</v>
      </c>
      <c r="G30" s="253">
        <v>8</v>
      </c>
    </row>
    <row r="31" spans="1:11" s="286" customFormat="1" ht="77.25" customHeight="1">
      <c r="A31" s="451" t="s">
        <v>654</v>
      </c>
      <c r="B31" s="294" t="s">
        <v>518</v>
      </c>
      <c r="C31" s="208"/>
      <c r="D31" s="294"/>
      <c r="E31" s="253">
        <v>8</v>
      </c>
      <c r="F31" s="253">
        <v>8</v>
      </c>
      <c r="G31" s="253">
        <v>8</v>
      </c>
      <c r="H31" s="35"/>
      <c r="I31" s="35"/>
      <c r="J31" s="293"/>
      <c r="K31" s="296"/>
    </row>
    <row r="32" spans="1:11" s="286" customFormat="1" ht="104.25" customHeight="1">
      <c r="A32" s="451" t="s">
        <v>655</v>
      </c>
      <c r="B32" s="294" t="s">
        <v>519</v>
      </c>
      <c r="C32" s="208"/>
      <c r="D32" s="294"/>
      <c r="E32" s="253">
        <v>8</v>
      </c>
      <c r="F32" s="253">
        <v>8</v>
      </c>
      <c r="G32" s="253">
        <v>8</v>
      </c>
      <c r="H32" s="35"/>
      <c r="I32" s="35"/>
      <c r="J32" s="293"/>
      <c r="K32" s="296"/>
    </row>
    <row r="33" spans="1:11" s="286" customFormat="1" ht="36.75" customHeight="1">
      <c r="A33" s="451" t="s">
        <v>170</v>
      </c>
      <c r="B33" s="294" t="s">
        <v>519</v>
      </c>
      <c r="C33" s="208">
        <v>240</v>
      </c>
      <c r="D33" s="294"/>
      <c r="E33" s="253">
        <v>8</v>
      </c>
      <c r="F33" s="253">
        <v>8</v>
      </c>
      <c r="G33" s="253">
        <v>8</v>
      </c>
      <c r="H33" s="35"/>
      <c r="I33" s="35"/>
      <c r="J33" s="293"/>
      <c r="K33" s="296"/>
    </row>
    <row r="34" spans="1:11" s="287" customFormat="1">
      <c r="A34" s="30" t="s">
        <v>116</v>
      </c>
      <c r="B34" s="294" t="s">
        <v>519</v>
      </c>
      <c r="C34" s="208">
        <v>240</v>
      </c>
      <c r="D34" s="294" t="s">
        <v>449</v>
      </c>
      <c r="E34" s="253">
        <v>8</v>
      </c>
      <c r="F34" s="253">
        <v>8</v>
      </c>
      <c r="G34" s="253">
        <v>8</v>
      </c>
      <c r="H34" s="35"/>
      <c r="I34" s="35"/>
      <c r="J34" s="292"/>
      <c r="K34" s="297"/>
    </row>
    <row r="35" spans="1:11" ht="78.75">
      <c r="A35" s="22" t="s">
        <v>609</v>
      </c>
      <c r="B35" s="437" t="s">
        <v>497</v>
      </c>
      <c r="C35" s="436"/>
      <c r="D35" s="436"/>
      <c r="E35" s="450">
        <f>E36</f>
        <v>6000</v>
      </c>
      <c r="F35" s="450">
        <f t="shared" ref="F35:G35" si="3">F36</f>
        <v>5942.1</v>
      </c>
      <c r="G35" s="450">
        <f t="shared" si="3"/>
        <v>542.1</v>
      </c>
    </row>
    <row r="36" spans="1:11" s="286" customFormat="1" ht="30" customHeight="1">
      <c r="A36" s="452" t="s">
        <v>564</v>
      </c>
      <c r="B36" s="258" t="s">
        <v>695</v>
      </c>
      <c r="C36" s="256"/>
      <c r="D36" s="256"/>
      <c r="E36" s="253">
        <f>E37</f>
        <v>6000</v>
      </c>
      <c r="F36" s="253">
        <f t="shared" ref="F36:G36" si="4">F37</f>
        <v>5942.1</v>
      </c>
      <c r="G36" s="253">
        <f t="shared" si="4"/>
        <v>542.1</v>
      </c>
      <c r="H36" s="35"/>
      <c r="I36" s="35"/>
      <c r="J36" s="383"/>
      <c r="K36" s="296"/>
    </row>
    <row r="37" spans="1:11" ht="94.5">
      <c r="A37" s="453" t="s">
        <v>610</v>
      </c>
      <c r="B37" s="454" t="s">
        <v>696</v>
      </c>
      <c r="C37" s="294"/>
      <c r="D37" s="294"/>
      <c r="E37" s="253">
        <f>E40+E43</f>
        <v>6000</v>
      </c>
      <c r="F37" s="253">
        <f t="shared" ref="F37:G37" si="5">F40+F43</f>
        <v>5942.1</v>
      </c>
      <c r="G37" s="253">
        <f t="shared" si="5"/>
        <v>542.1</v>
      </c>
      <c r="H37" s="286"/>
      <c r="I37" s="286"/>
      <c r="J37" s="382"/>
    </row>
    <row r="38" spans="1:11" ht="31.5">
      <c r="A38" s="378" t="s">
        <v>720</v>
      </c>
      <c r="B38" s="454" t="s">
        <v>697</v>
      </c>
      <c r="C38" s="294"/>
      <c r="D38" s="294"/>
      <c r="E38" s="253">
        <f>E39</f>
        <v>6000</v>
      </c>
      <c r="F38" s="253">
        <f t="shared" ref="F38:G39" si="6">F39</f>
        <v>5400</v>
      </c>
      <c r="G38" s="253">
        <f t="shared" si="6"/>
        <v>0</v>
      </c>
      <c r="H38" s="286"/>
      <c r="I38" s="286"/>
    </row>
    <row r="39" spans="1:11" ht="31.5">
      <c r="A39" s="378" t="s">
        <v>170</v>
      </c>
      <c r="B39" s="258" t="s">
        <v>697</v>
      </c>
      <c r="C39" s="256" t="s">
        <v>183</v>
      </c>
      <c r="D39" s="256"/>
      <c r="E39" s="253">
        <f>E40</f>
        <v>6000</v>
      </c>
      <c r="F39" s="253">
        <f t="shared" si="6"/>
        <v>5400</v>
      </c>
      <c r="G39" s="253">
        <f t="shared" si="6"/>
        <v>0</v>
      </c>
      <c r="H39" s="286"/>
      <c r="I39" s="286"/>
    </row>
    <row r="40" spans="1:11">
      <c r="A40" s="455" t="s">
        <v>130</v>
      </c>
      <c r="B40" s="285" t="s">
        <v>697</v>
      </c>
      <c r="C40" s="322" t="s">
        <v>183</v>
      </c>
      <c r="D40" s="322" t="s">
        <v>4</v>
      </c>
      <c r="E40" s="253">
        <v>6000</v>
      </c>
      <c r="F40" s="253">
        <v>5400</v>
      </c>
      <c r="G40" s="253">
        <v>0</v>
      </c>
      <c r="H40" s="287"/>
      <c r="I40" s="287"/>
    </row>
    <row r="41" spans="1:11" ht="31.5">
      <c r="A41" s="378" t="s">
        <v>721</v>
      </c>
      <c r="B41" s="285" t="s">
        <v>698</v>
      </c>
      <c r="C41" s="322"/>
      <c r="D41" s="322"/>
      <c r="E41" s="253">
        <f t="shared" ref="E41:G42" si="7">E42</f>
        <v>0</v>
      </c>
      <c r="F41" s="253">
        <f t="shared" si="7"/>
        <v>542.1</v>
      </c>
      <c r="G41" s="253">
        <f t="shared" si="7"/>
        <v>542.1</v>
      </c>
      <c r="H41" s="287"/>
      <c r="I41" s="287"/>
    </row>
    <row r="42" spans="1:11" ht="31.5">
      <c r="A42" s="378" t="s">
        <v>170</v>
      </c>
      <c r="B42" s="285" t="s">
        <v>698</v>
      </c>
      <c r="C42" s="322"/>
      <c r="D42" s="322"/>
      <c r="E42" s="253">
        <f t="shared" si="7"/>
        <v>0</v>
      </c>
      <c r="F42" s="253">
        <f>F43</f>
        <v>542.1</v>
      </c>
      <c r="G42" s="253">
        <f t="shared" si="7"/>
        <v>542.1</v>
      </c>
      <c r="H42" s="287"/>
      <c r="I42" s="287"/>
    </row>
    <row r="43" spans="1:11">
      <c r="A43" s="455" t="s">
        <v>130</v>
      </c>
      <c r="B43" s="285" t="s">
        <v>698</v>
      </c>
      <c r="C43" s="322" t="s">
        <v>183</v>
      </c>
      <c r="D43" s="322" t="s">
        <v>4</v>
      </c>
      <c r="E43" s="253">
        <v>0</v>
      </c>
      <c r="F43" s="253">
        <v>542.1</v>
      </c>
      <c r="G43" s="253">
        <v>542.1</v>
      </c>
      <c r="H43" s="287"/>
      <c r="I43" s="287"/>
    </row>
    <row r="44" spans="1:11" ht="110.25">
      <c r="A44" s="448" t="s">
        <v>656</v>
      </c>
      <c r="B44" s="436" t="s">
        <v>219</v>
      </c>
      <c r="C44" s="436"/>
      <c r="D44" s="436"/>
      <c r="E44" s="257">
        <f>E49+E53</f>
        <v>245</v>
      </c>
      <c r="F44" s="257">
        <f t="shared" ref="F44:G44" si="8">F49+F53</f>
        <v>255</v>
      </c>
      <c r="G44" s="257">
        <f t="shared" si="8"/>
        <v>260</v>
      </c>
      <c r="H44" s="16" t="e">
        <f>'[1]приложение 4'!J70+'[1]приложение 4'!J144</f>
        <v>#REF!</v>
      </c>
      <c r="I44" s="16" t="e">
        <f>'[1]приложение 4'!K70+'[1]приложение 4'!K144</f>
        <v>#REF!</v>
      </c>
    </row>
    <row r="45" spans="1:11">
      <c r="A45" s="454" t="str">
        <f>$A$36</f>
        <v xml:space="preserve">Комплексы процессных мероприятий </v>
      </c>
      <c r="B45" s="256" t="s">
        <v>521</v>
      </c>
      <c r="C45" s="256"/>
      <c r="D45" s="256"/>
      <c r="E45" s="262">
        <f>E46</f>
        <v>90</v>
      </c>
      <c r="F45" s="262">
        <f t="shared" ref="F45:G48" si="9">F46</f>
        <v>95</v>
      </c>
      <c r="G45" s="262">
        <f t="shared" si="9"/>
        <v>95</v>
      </c>
      <c r="H45" s="286"/>
      <c r="I45" s="286"/>
    </row>
    <row r="46" spans="1:11" ht="78.75">
      <c r="A46" s="30" t="s">
        <v>722</v>
      </c>
      <c r="B46" s="256" t="s">
        <v>522</v>
      </c>
      <c r="C46" s="256"/>
      <c r="D46" s="256"/>
      <c r="E46" s="262">
        <f>E47</f>
        <v>90</v>
      </c>
      <c r="F46" s="262">
        <f t="shared" si="9"/>
        <v>95</v>
      </c>
      <c r="G46" s="262">
        <f t="shared" si="9"/>
        <v>95</v>
      </c>
    </row>
    <row r="47" spans="1:11" ht="47.25">
      <c r="A47" s="30" t="s">
        <v>657</v>
      </c>
      <c r="B47" s="256" t="s">
        <v>523</v>
      </c>
      <c r="C47" s="256"/>
      <c r="D47" s="256"/>
      <c r="E47" s="262">
        <f>E48</f>
        <v>90</v>
      </c>
      <c r="F47" s="262">
        <f t="shared" si="9"/>
        <v>95</v>
      </c>
      <c r="G47" s="262">
        <f t="shared" si="9"/>
        <v>95</v>
      </c>
    </row>
    <row r="48" spans="1:11" ht="31.5">
      <c r="A48" s="31" t="s">
        <v>170</v>
      </c>
      <c r="B48" s="256" t="s">
        <v>523</v>
      </c>
      <c r="C48" s="294" t="s">
        <v>183</v>
      </c>
      <c r="D48" s="256"/>
      <c r="E48" s="262">
        <f>E49</f>
        <v>90</v>
      </c>
      <c r="F48" s="262">
        <f t="shared" si="9"/>
        <v>95</v>
      </c>
      <c r="G48" s="262">
        <f t="shared" si="9"/>
        <v>95</v>
      </c>
    </row>
    <row r="49" spans="1:11">
      <c r="A49" s="31" t="s">
        <v>116</v>
      </c>
      <c r="B49" s="256" t="s">
        <v>523</v>
      </c>
      <c r="C49" s="256" t="s">
        <v>183</v>
      </c>
      <c r="D49" s="256" t="s">
        <v>449</v>
      </c>
      <c r="E49" s="262">
        <v>90</v>
      </c>
      <c r="F49" s="262">
        <v>95</v>
      </c>
      <c r="G49" s="262">
        <v>95</v>
      </c>
    </row>
    <row r="50" spans="1:11" ht="63">
      <c r="A50" s="456" t="s">
        <v>658</v>
      </c>
      <c r="B50" s="294" t="s">
        <v>659</v>
      </c>
      <c r="C50" s="256"/>
      <c r="D50" s="256"/>
      <c r="E50" s="262">
        <f>E51</f>
        <v>155</v>
      </c>
      <c r="F50" s="262">
        <f t="shared" ref="F50:G52" si="10">F51</f>
        <v>160</v>
      </c>
      <c r="G50" s="262">
        <f t="shared" si="10"/>
        <v>165</v>
      </c>
    </row>
    <row r="51" spans="1:11" ht="47.25">
      <c r="A51" s="30" t="s">
        <v>575</v>
      </c>
      <c r="B51" s="294" t="s">
        <v>660</v>
      </c>
      <c r="C51" s="256"/>
      <c r="D51" s="256"/>
      <c r="E51" s="262">
        <f>E52</f>
        <v>155</v>
      </c>
      <c r="F51" s="262">
        <f t="shared" si="10"/>
        <v>160</v>
      </c>
      <c r="G51" s="262">
        <f t="shared" si="10"/>
        <v>165</v>
      </c>
    </row>
    <row r="52" spans="1:11" ht="31.5">
      <c r="A52" s="31" t="s">
        <v>170</v>
      </c>
      <c r="B52" s="294" t="s">
        <v>660</v>
      </c>
      <c r="C52" s="256" t="s">
        <v>183</v>
      </c>
      <c r="D52" s="256"/>
      <c r="E52" s="262">
        <f>E53</f>
        <v>155</v>
      </c>
      <c r="F52" s="262">
        <f t="shared" si="10"/>
        <v>160</v>
      </c>
      <c r="G52" s="262">
        <f t="shared" si="10"/>
        <v>165</v>
      </c>
    </row>
    <row r="53" spans="1:11">
      <c r="A53" s="31" t="s">
        <v>126</v>
      </c>
      <c r="B53" s="294" t="s">
        <v>660</v>
      </c>
      <c r="C53" s="256" t="s">
        <v>183</v>
      </c>
      <c r="D53" s="256" t="s">
        <v>450</v>
      </c>
      <c r="E53" s="262">
        <v>155</v>
      </c>
      <c r="F53" s="262">
        <v>160</v>
      </c>
      <c r="G53" s="262">
        <v>165</v>
      </c>
    </row>
    <row r="54" spans="1:11" ht="63">
      <c r="A54" s="448" t="s">
        <v>661</v>
      </c>
      <c r="B54" s="436" t="s">
        <v>447</v>
      </c>
      <c r="C54" s="436"/>
      <c r="D54" s="436"/>
      <c r="E54" s="321">
        <f>'[1]приложение 4'!G75</f>
        <v>30</v>
      </c>
      <c r="F54" s="321">
        <f>'[1]приложение 4'!H75</f>
        <v>30</v>
      </c>
      <c r="G54" s="321">
        <f>'[1]приложение 4'!I75</f>
        <v>30</v>
      </c>
    </row>
    <row r="55" spans="1:11">
      <c r="A55" s="445" t="s">
        <v>564</v>
      </c>
      <c r="B55" s="256" t="s">
        <v>566</v>
      </c>
      <c r="C55" s="256"/>
      <c r="D55" s="256"/>
      <c r="E55" s="262"/>
      <c r="F55" s="262"/>
      <c r="G55" s="262"/>
    </row>
    <row r="56" spans="1:11" s="286" customFormat="1" ht="31.5" customHeight="1">
      <c r="A56" s="30" t="s">
        <v>525</v>
      </c>
      <c r="B56" s="294" t="s">
        <v>526</v>
      </c>
      <c r="C56" s="256"/>
      <c r="D56" s="256"/>
      <c r="E56" s="262">
        <f>E57</f>
        <v>30</v>
      </c>
      <c r="F56" s="262">
        <f t="shared" ref="F56:G58" si="11">F57</f>
        <v>30</v>
      </c>
      <c r="G56" s="262">
        <f t="shared" si="11"/>
        <v>30</v>
      </c>
      <c r="H56" s="35"/>
      <c r="I56" s="35"/>
      <c r="J56" s="293"/>
      <c r="K56" s="296"/>
    </row>
    <row r="57" spans="1:11" ht="50.25" customHeight="1">
      <c r="A57" s="283" t="s">
        <v>723</v>
      </c>
      <c r="B57" s="294" t="s">
        <v>527</v>
      </c>
      <c r="C57" s="256"/>
      <c r="D57" s="256"/>
      <c r="E57" s="262">
        <f>E58</f>
        <v>30</v>
      </c>
      <c r="F57" s="262">
        <f t="shared" si="11"/>
        <v>30</v>
      </c>
      <c r="G57" s="262">
        <f t="shared" si="11"/>
        <v>30</v>
      </c>
    </row>
    <row r="58" spans="1:11" ht="31.5">
      <c r="A58" s="30" t="s">
        <v>170</v>
      </c>
      <c r="B58" s="294" t="s">
        <v>527</v>
      </c>
      <c r="C58" s="294" t="s">
        <v>183</v>
      </c>
      <c r="D58" s="256"/>
      <c r="E58" s="262">
        <f>E59</f>
        <v>30</v>
      </c>
      <c r="F58" s="262">
        <f t="shared" si="11"/>
        <v>30</v>
      </c>
      <c r="G58" s="262">
        <f t="shared" si="11"/>
        <v>30</v>
      </c>
    </row>
    <row r="59" spans="1:11">
      <c r="A59" s="31" t="s">
        <v>116</v>
      </c>
      <c r="B59" s="294" t="s">
        <v>224</v>
      </c>
      <c r="C59" s="256" t="s">
        <v>183</v>
      </c>
      <c r="D59" s="256" t="s">
        <v>449</v>
      </c>
      <c r="E59" s="262">
        <f>'[1]приложение 4'!G79</f>
        <v>30</v>
      </c>
      <c r="F59" s="262">
        <f>'[1]приложение 4'!H79</f>
        <v>30</v>
      </c>
      <c r="G59" s="262">
        <f>'[1]приложение 4'!I79</f>
        <v>30</v>
      </c>
    </row>
    <row r="60" spans="1:11" ht="96" customHeight="1">
      <c r="A60" s="448" t="s">
        <v>711</v>
      </c>
      <c r="B60" s="436" t="s">
        <v>210</v>
      </c>
      <c r="C60" s="436"/>
      <c r="D60" s="436"/>
      <c r="E60" s="321">
        <f>E61</f>
        <v>165</v>
      </c>
      <c r="F60" s="321">
        <f t="shared" ref="F60:G60" si="12">F61</f>
        <v>165</v>
      </c>
      <c r="G60" s="321">
        <f t="shared" si="12"/>
        <v>215</v>
      </c>
    </row>
    <row r="61" spans="1:11">
      <c r="A61" s="454" t="s">
        <v>564</v>
      </c>
      <c r="B61" s="256" t="s">
        <v>510</v>
      </c>
      <c r="C61" s="256"/>
      <c r="D61" s="256"/>
      <c r="E61" s="262">
        <f>E62</f>
        <v>165</v>
      </c>
      <c r="F61" s="262">
        <f t="shared" ref="F61:G63" si="13">F62</f>
        <v>165</v>
      </c>
      <c r="G61" s="262">
        <f t="shared" si="13"/>
        <v>215</v>
      </c>
      <c r="H61" s="286"/>
      <c r="I61" s="286"/>
    </row>
    <row r="62" spans="1:11" ht="47.25">
      <c r="A62" s="457" t="s">
        <v>528</v>
      </c>
      <c r="B62" s="256" t="s">
        <v>634</v>
      </c>
      <c r="C62" s="256"/>
      <c r="D62" s="256"/>
      <c r="E62" s="262">
        <f>E63</f>
        <v>165</v>
      </c>
      <c r="F62" s="262">
        <f t="shared" si="13"/>
        <v>165</v>
      </c>
      <c r="G62" s="262">
        <f t="shared" si="13"/>
        <v>215</v>
      </c>
    </row>
    <row r="63" spans="1:11" ht="31.5">
      <c r="A63" s="457" t="s">
        <v>618</v>
      </c>
      <c r="B63" s="256" t="s">
        <v>635</v>
      </c>
      <c r="C63" s="256"/>
      <c r="D63" s="256"/>
      <c r="E63" s="262">
        <f>E64</f>
        <v>165</v>
      </c>
      <c r="F63" s="262">
        <f t="shared" si="13"/>
        <v>165</v>
      </c>
      <c r="G63" s="262">
        <f t="shared" si="13"/>
        <v>215</v>
      </c>
    </row>
    <row r="64" spans="1:11" ht="31.5">
      <c r="A64" s="31" t="s">
        <v>170</v>
      </c>
      <c r="B64" s="256" t="s">
        <v>635</v>
      </c>
      <c r="C64" s="256" t="s">
        <v>183</v>
      </c>
      <c r="D64" s="256"/>
      <c r="E64" s="262">
        <f>E65</f>
        <v>165</v>
      </c>
      <c r="F64" s="262">
        <f>F65</f>
        <v>165</v>
      </c>
      <c r="G64" s="262">
        <f>G65</f>
        <v>215</v>
      </c>
    </row>
    <row r="65" spans="1:7">
      <c r="A65" s="31" t="s">
        <v>122</v>
      </c>
      <c r="B65" s="256" t="s">
        <v>635</v>
      </c>
      <c r="C65" s="256" t="s">
        <v>183</v>
      </c>
      <c r="D65" s="256" t="s">
        <v>453</v>
      </c>
      <c r="E65" s="262">
        <v>165</v>
      </c>
      <c r="F65" s="262">
        <v>165</v>
      </c>
      <c r="G65" s="262">
        <v>215</v>
      </c>
    </row>
    <row r="66" spans="1:7" ht="52.5" customHeight="1">
      <c r="A66" s="458" t="s">
        <v>0</v>
      </c>
      <c r="B66" s="436" t="s">
        <v>1</v>
      </c>
      <c r="C66" s="436"/>
      <c r="D66" s="436"/>
      <c r="E66" s="321">
        <f>E70+E72+E77+E79</f>
        <v>4300</v>
      </c>
      <c r="F66" s="321">
        <f>F70+F72+F77+F79</f>
        <v>4857.8999999999996</v>
      </c>
      <c r="G66" s="321">
        <f>G70+G72+G77+G79</f>
        <v>5785.2</v>
      </c>
    </row>
    <row r="67" spans="1:7" ht="37.5" customHeight="1">
      <c r="A67" s="459" t="s">
        <v>567</v>
      </c>
      <c r="B67" s="256" t="s">
        <v>392</v>
      </c>
      <c r="C67" s="256"/>
      <c r="D67" s="256"/>
      <c r="E67" s="262">
        <f>E68</f>
        <v>1500</v>
      </c>
      <c r="F67" s="262">
        <f t="shared" ref="F67:G69" si="14">F68</f>
        <v>1500</v>
      </c>
      <c r="G67" s="262">
        <f t="shared" si="14"/>
        <v>1500</v>
      </c>
    </row>
    <row r="68" spans="1:7" ht="63.75" customHeight="1">
      <c r="A68" s="460" t="s">
        <v>724</v>
      </c>
      <c r="B68" s="256" t="s">
        <v>393</v>
      </c>
      <c r="C68" s="256"/>
      <c r="D68" s="256"/>
      <c r="E68" s="262">
        <f>E69</f>
        <v>1500</v>
      </c>
      <c r="F68" s="262">
        <f t="shared" si="14"/>
        <v>1500</v>
      </c>
      <c r="G68" s="262">
        <f t="shared" si="14"/>
        <v>1500</v>
      </c>
    </row>
    <row r="69" spans="1:7" ht="47.25">
      <c r="A69" s="460" t="s">
        <v>725</v>
      </c>
      <c r="B69" s="256" t="s">
        <v>529</v>
      </c>
      <c r="C69" s="256"/>
      <c r="D69" s="256"/>
      <c r="E69" s="262">
        <f>E70</f>
        <v>1500</v>
      </c>
      <c r="F69" s="262">
        <f t="shared" si="14"/>
        <v>1500</v>
      </c>
      <c r="G69" s="262">
        <f t="shared" si="14"/>
        <v>1500</v>
      </c>
    </row>
    <row r="70" spans="1:7" ht="31.5">
      <c r="A70" s="461" t="s">
        <v>170</v>
      </c>
      <c r="B70" s="256" t="s">
        <v>529</v>
      </c>
      <c r="C70" s="256" t="s">
        <v>183</v>
      </c>
      <c r="D70" s="256"/>
      <c r="E70" s="262">
        <v>1500</v>
      </c>
      <c r="F70" s="262">
        <v>1500</v>
      </c>
      <c r="G70" s="262">
        <v>1500</v>
      </c>
    </row>
    <row r="71" spans="1:7">
      <c r="A71" s="461" t="s">
        <v>242</v>
      </c>
      <c r="B71" s="256" t="s">
        <v>529</v>
      </c>
      <c r="C71" s="256"/>
      <c r="D71" s="256" t="s">
        <v>2</v>
      </c>
      <c r="E71" s="262">
        <v>1500</v>
      </c>
      <c r="F71" s="262">
        <v>1500</v>
      </c>
      <c r="G71" s="262">
        <v>1500</v>
      </c>
    </row>
    <row r="72" spans="1:7" ht="31.5">
      <c r="A72" s="462" t="s">
        <v>686</v>
      </c>
      <c r="B72" s="23" t="s">
        <v>687</v>
      </c>
      <c r="C72" s="256"/>
      <c r="D72" s="256"/>
      <c r="E72" s="262">
        <v>2700</v>
      </c>
      <c r="F72" s="262">
        <v>2957.9</v>
      </c>
      <c r="G72" s="262">
        <v>1300</v>
      </c>
    </row>
    <row r="73" spans="1:7" ht="31.5">
      <c r="A73" s="461" t="s">
        <v>170</v>
      </c>
      <c r="B73" s="23" t="s">
        <v>687</v>
      </c>
      <c r="C73" s="256" t="s">
        <v>183</v>
      </c>
      <c r="D73" s="438"/>
      <c r="E73" s="262">
        <v>2700</v>
      </c>
      <c r="F73" s="262">
        <v>2957.9</v>
      </c>
      <c r="G73" s="262">
        <v>1300</v>
      </c>
    </row>
    <row r="74" spans="1:7">
      <c r="A74" s="461" t="s">
        <v>242</v>
      </c>
      <c r="B74" s="23" t="s">
        <v>687</v>
      </c>
      <c r="C74" s="256" t="s">
        <v>183</v>
      </c>
      <c r="D74" s="256" t="s">
        <v>2</v>
      </c>
      <c r="E74" s="262">
        <v>2700</v>
      </c>
      <c r="F74" s="262">
        <v>2957.9</v>
      </c>
      <c r="G74" s="262">
        <v>1300</v>
      </c>
    </row>
    <row r="75" spans="1:7" ht="31.5">
      <c r="A75" s="343" t="s">
        <v>726</v>
      </c>
      <c r="B75" s="318" t="s">
        <v>690</v>
      </c>
      <c r="C75" s="294"/>
      <c r="D75" s="294"/>
      <c r="E75" s="262">
        <v>100</v>
      </c>
      <c r="F75" s="262">
        <v>100</v>
      </c>
      <c r="G75" s="262">
        <v>100</v>
      </c>
    </row>
    <row r="76" spans="1:7" ht="31.5">
      <c r="A76" s="461" t="s">
        <v>170</v>
      </c>
      <c r="B76" s="318" t="s">
        <v>690</v>
      </c>
      <c r="C76" s="294" t="s">
        <v>183</v>
      </c>
      <c r="D76" s="463"/>
      <c r="E76" s="262">
        <v>100</v>
      </c>
      <c r="F76" s="262">
        <v>100</v>
      </c>
      <c r="G76" s="262">
        <v>100</v>
      </c>
    </row>
    <row r="77" spans="1:7">
      <c r="A77" s="462" t="s">
        <v>242</v>
      </c>
      <c r="B77" s="318" t="s">
        <v>690</v>
      </c>
      <c r="C77" s="294" t="s">
        <v>183</v>
      </c>
      <c r="D77" s="294" t="s">
        <v>2</v>
      </c>
      <c r="E77" s="262">
        <v>100</v>
      </c>
      <c r="F77" s="262">
        <v>100</v>
      </c>
      <c r="G77" s="262">
        <v>100</v>
      </c>
    </row>
    <row r="78" spans="1:7" ht="31.5">
      <c r="A78" s="462" t="s">
        <v>692</v>
      </c>
      <c r="B78" s="23" t="s">
        <v>691</v>
      </c>
      <c r="C78" s="256"/>
      <c r="D78" s="256"/>
      <c r="E78" s="262">
        <f>E79</f>
        <v>0</v>
      </c>
      <c r="F78" s="262">
        <f t="shared" ref="F78:G78" si="15">F79</f>
        <v>300</v>
      </c>
      <c r="G78" s="262">
        <f t="shared" si="15"/>
        <v>2885.2</v>
      </c>
    </row>
    <row r="79" spans="1:7" ht="31.5">
      <c r="A79" s="461" t="s">
        <v>170</v>
      </c>
      <c r="B79" s="23" t="s">
        <v>691</v>
      </c>
      <c r="C79" s="256" t="s">
        <v>183</v>
      </c>
      <c r="D79" s="438"/>
      <c r="E79" s="262">
        <v>0</v>
      </c>
      <c r="F79" s="262">
        <v>300</v>
      </c>
      <c r="G79" s="262">
        <v>2885.2</v>
      </c>
    </row>
    <row r="80" spans="1:7">
      <c r="A80" s="461" t="s">
        <v>242</v>
      </c>
      <c r="B80" s="318" t="s">
        <v>691</v>
      </c>
      <c r="C80" s="294" t="s">
        <v>183</v>
      </c>
      <c r="D80" s="294" t="s">
        <v>2</v>
      </c>
      <c r="E80" s="262">
        <v>0</v>
      </c>
      <c r="F80" s="262">
        <v>300</v>
      </c>
      <c r="G80" s="262">
        <v>2885.2</v>
      </c>
    </row>
    <row r="81" spans="1:12" ht="78.75">
      <c r="A81" s="448" t="s">
        <v>343</v>
      </c>
      <c r="B81" s="436" t="s">
        <v>344</v>
      </c>
      <c r="C81" s="436"/>
      <c r="D81" s="436"/>
      <c r="E81" s="321">
        <f>E83</f>
        <v>0</v>
      </c>
      <c r="F81" s="321">
        <f>F83</f>
        <v>50</v>
      </c>
      <c r="G81" s="321">
        <f>G83</f>
        <v>50</v>
      </c>
    </row>
    <row r="82" spans="1:12">
      <c r="A82" s="452" t="s">
        <v>564</v>
      </c>
      <c r="B82" s="256" t="s">
        <v>568</v>
      </c>
      <c r="C82" s="256"/>
      <c r="D82" s="256"/>
      <c r="E82" s="262">
        <v>0</v>
      </c>
      <c r="F82" s="262">
        <v>50</v>
      </c>
      <c r="G82" s="262">
        <v>50</v>
      </c>
    </row>
    <row r="83" spans="1:12" ht="31.5">
      <c r="A83" s="30" t="s">
        <v>530</v>
      </c>
      <c r="B83" s="256" t="s">
        <v>512</v>
      </c>
      <c r="C83" s="256"/>
      <c r="D83" s="256"/>
      <c r="E83" s="262">
        <f t="shared" ref="E83:G85" si="16">E84</f>
        <v>0</v>
      </c>
      <c r="F83" s="262">
        <f t="shared" si="16"/>
        <v>50</v>
      </c>
      <c r="G83" s="262">
        <f t="shared" si="16"/>
        <v>50</v>
      </c>
    </row>
    <row r="84" spans="1:12">
      <c r="A84" s="30" t="s">
        <v>423</v>
      </c>
      <c r="B84" s="256" t="s">
        <v>513</v>
      </c>
      <c r="C84" s="256"/>
      <c r="D84" s="256"/>
      <c r="E84" s="262">
        <f t="shared" si="16"/>
        <v>0</v>
      </c>
      <c r="F84" s="262">
        <f t="shared" si="16"/>
        <v>50</v>
      </c>
      <c r="G84" s="262">
        <f t="shared" si="16"/>
        <v>50</v>
      </c>
    </row>
    <row r="85" spans="1:12" ht="31.5">
      <c r="A85" s="255" t="s">
        <v>337</v>
      </c>
      <c r="B85" s="256" t="s">
        <v>513</v>
      </c>
      <c r="C85" s="256" t="s">
        <v>338</v>
      </c>
      <c r="D85" s="256"/>
      <c r="E85" s="262">
        <f t="shared" si="16"/>
        <v>0</v>
      </c>
      <c r="F85" s="262">
        <f t="shared" si="16"/>
        <v>50</v>
      </c>
      <c r="G85" s="262">
        <f t="shared" si="16"/>
        <v>50</v>
      </c>
      <c r="H85" s="286"/>
      <c r="I85" s="286"/>
    </row>
    <row r="86" spans="1:12" s="286" customFormat="1" ht="38.25" customHeight="1">
      <c r="A86" s="38" t="s">
        <v>141</v>
      </c>
      <c r="B86" s="256" t="s">
        <v>513</v>
      </c>
      <c r="C86" s="256" t="s">
        <v>338</v>
      </c>
      <c r="D86" s="256" t="s">
        <v>7</v>
      </c>
      <c r="E86" s="262">
        <v>0</v>
      </c>
      <c r="F86" s="262">
        <v>50</v>
      </c>
      <c r="G86" s="262">
        <v>50</v>
      </c>
      <c r="H86" s="35"/>
      <c r="I86" s="35"/>
      <c r="J86" s="439"/>
      <c r="K86" s="440"/>
      <c r="L86" s="441"/>
    </row>
    <row r="87" spans="1:12" ht="94.5">
      <c r="A87" s="448" t="s">
        <v>585</v>
      </c>
      <c r="B87" s="449" t="s">
        <v>275</v>
      </c>
      <c r="C87" s="449"/>
      <c r="D87" s="431"/>
      <c r="E87" s="320">
        <f>E89</f>
        <v>11</v>
      </c>
      <c r="F87" s="316">
        <f>F89</f>
        <v>11</v>
      </c>
      <c r="G87" s="316">
        <f>G89</f>
        <v>11</v>
      </c>
    </row>
    <row r="88" spans="1:12">
      <c r="A88" s="452" t="s">
        <v>564</v>
      </c>
      <c r="B88" s="294" t="s">
        <v>569</v>
      </c>
      <c r="C88" s="294"/>
      <c r="D88" s="208"/>
      <c r="E88" s="454">
        <v>11</v>
      </c>
      <c r="F88" s="253">
        <v>11</v>
      </c>
      <c r="G88" s="253">
        <v>11</v>
      </c>
    </row>
    <row r="89" spans="1:12" ht="47.25">
      <c r="A89" s="30" t="s">
        <v>619</v>
      </c>
      <c r="B89" s="294" t="s">
        <v>532</v>
      </c>
      <c r="C89" s="294"/>
      <c r="D89" s="208"/>
      <c r="E89" s="454">
        <f t="shared" ref="E89:G90" si="17">E90</f>
        <v>11</v>
      </c>
      <c r="F89" s="253">
        <f t="shared" si="17"/>
        <v>11</v>
      </c>
      <c r="G89" s="253">
        <f t="shared" si="17"/>
        <v>11</v>
      </c>
    </row>
    <row r="90" spans="1:12" ht="31.5">
      <c r="A90" s="30" t="s">
        <v>278</v>
      </c>
      <c r="B90" s="294" t="s">
        <v>531</v>
      </c>
      <c r="C90" s="294"/>
      <c r="D90" s="208"/>
      <c r="E90" s="454">
        <f t="shared" si="17"/>
        <v>11</v>
      </c>
      <c r="F90" s="253">
        <f t="shared" si="17"/>
        <v>11</v>
      </c>
      <c r="G90" s="253">
        <f t="shared" si="17"/>
        <v>11</v>
      </c>
    </row>
    <row r="91" spans="1:12" ht="31.5">
      <c r="A91" s="255" t="s">
        <v>620</v>
      </c>
      <c r="B91" s="294" t="s">
        <v>531</v>
      </c>
      <c r="C91" s="208">
        <v>240</v>
      </c>
      <c r="D91" s="294"/>
      <c r="E91" s="253">
        <v>11</v>
      </c>
      <c r="F91" s="253">
        <f>F92</f>
        <v>11</v>
      </c>
      <c r="G91" s="253">
        <f>G92</f>
        <v>11</v>
      </c>
      <c r="H91" s="286"/>
      <c r="I91" s="286"/>
    </row>
    <row r="92" spans="1:12">
      <c r="A92" s="30" t="s">
        <v>126</v>
      </c>
      <c r="B92" s="294" t="s">
        <v>531</v>
      </c>
      <c r="C92" s="208">
        <v>240</v>
      </c>
      <c r="D92" s="294" t="s">
        <v>450</v>
      </c>
      <c r="E92" s="253">
        <v>11</v>
      </c>
      <c r="F92" s="253">
        <v>11</v>
      </c>
      <c r="G92" s="253">
        <v>11</v>
      </c>
    </row>
    <row r="93" spans="1:12" ht="47.25">
      <c r="A93" s="448" t="s">
        <v>576</v>
      </c>
      <c r="B93" s="436" t="s">
        <v>298</v>
      </c>
      <c r="C93" s="431"/>
      <c r="D93" s="436"/>
      <c r="E93" s="321">
        <f>E94+E99+E106</f>
        <v>780</v>
      </c>
      <c r="F93" s="321">
        <f t="shared" ref="F93:G93" si="18">F94+F99+F106</f>
        <v>700</v>
      </c>
      <c r="G93" s="321">
        <f t="shared" si="18"/>
        <v>600</v>
      </c>
    </row>
    <row r="94" spans="1:12">
      <c r="A94" s="452" t="s">
        <v>564</v>
      </c>
      <c r="B94" s="256" t="s">
        <v>536</v>
      </c>
      <c r="C94" s="208"/>
      <c r="D94" s="256"/>
      <c r="E94" s="262">
        <f t="shared" ref="E94:G97" si="19">E95</f>
        <v>30</v>
      </c>
      <c r="F94" s="262">
        <f t="shared" si="19"/>
        <v>50</v>
      </c>
      <c r="G94" s="262">
        <f t="shared" si="19"/>
        <v>50</v>
      </c>
    </row>
    <row r="95" spans="1:12" ht="31.5">
      <c r="A95" s="30" t="s">
        <v>533</v>
      </c>
      <c r="B95" s="256" t="s">
        <v>535</v>
      </c>
      <c r="C95" s="208"/>
      <c r="D95" s="256"/>
      <c r="E95" s="262">
        <f t="shared" si="19"/>
        <v>30</v>
      </c>
      <c r="F95" s="262">
        <f t="shared" si="19"/>
        <v>50</v>
      </c>
      <c r="G95" s="262">
        <f t="shared" si="19"/>
        <v>50</v>
      </c>
    </row>
    <row r="96" spans="1:12">
      <c r="A96" s="30" t="s">
        <v>662</v>
      </c>
      <c r="B96" s="256" t="s">
        <v>534</v>
      </c>
      <c r="C96" s="208"/>
      <c r="D96" s="256"/>
      <c r="E96" s="262">
        <f t="shared" si="19"/>
        <v>30</v>
      </c>
      <c r="F96" s="262">
        <f t="shared" si="19"/>
        <v>50</v>
      </c>
      <c r="G96" s="262">
        <f t="shared" si="19"/>
        <v>50</v>
      </c>
    </row>
    <row r="97" spans="1:11" s="286" customFormat="1" ht="31.5">
      <c r="A97" s="30" t="s">
        <v>170</v>
      </c>
      <c r="B97" s="256" t="s">
        <v>534</v>
      </c>
      <c r="C97" s="208">
        <v>240</v>
      </c>
      <c r="D97" s="256"/>
      <c r="E97" s="262">
        <f t="shared" si="19"/>
        <v>30</v>
      </c>
      <c r="F97" s="262">
        <f t="shared" si="19"/>
        <v>50</v>
      </c>
      <c r="G97" s="262">
        <f t="shared" si="19"/>
        <v>50</v>
      </c>
      <c r="H97" s="35"/>
      <c r="I97" s="35"/>
      <c r="J97" s="293"/>
      <c r="K97" s="296"/>
    </row>
    <row r="98" spans="1:11">
      <c r="A98" s="38" t="s">
        <v>131</v>
      </c>
      <c r="B98" s="256" t="s">
        <v>534</v>
      </c>
      <c r="C98" s="208">
        <v>240</v>
      </c>
      <c r="D98" s="256" t="s">
        <v>9</v>
      </c>
      <c r="E98" s="253">
        <v>30</v>
      </c>
      <c r="F98" s="253">
        <v>50</v>
      </c>
      <c r="G98" s="253">
        <v>50</v>
      </c>
    </row>
    <row r="99" spans="1:11" ht="47.25">
      <c r="A99" s="255" t="s">
        <v>639</v>
      </c>
      <c r="B99" s="208" t="s">
        <v>556</v>
      </c>
      <c r="C99" s="464"/>
      <c r="D99" s="256"/>
      <c r="E99" s="262">
        <f>E100</f>
        <v>250</v>
      </c>
      <c r="F99" s="262">
        <f t="shared" ref="F99:G99" si="20">F100</f>
        <v>250</v>
      </c>
      <c r="G99" s="262">
        <f t="shared" si="20"/>
        <v>250</v>
      </c>
      <c r="H99" s="301"/>
      <c r="I99" s="301"/>
    </row>
    <row r="100" spans="1:11" ht="31.5">
      <c r="A100" s="30" t="s">
        <v>727</v>
      </c>
      <c r="B100" s="208" t="s">
        <v>640</v>
      </c>
      <c r="C100" s="208"/>
      <c r="D100" s="256"/>
      <c r="E100" s="262">
        <f>E101</f>
        <v>250</v>
      </c>
      <c r="F100" s="262">
        <f t="shared" ref="F100:G100" si="21">F101</f>
        <v>250</v>
      </c>
      <c r="G100" s="262">
        <f t="shared" si="21"/>
        <v>250</v>
      </c>
      <c r="J100" s="382"/>
    </row>
    <row r="101" spans="1:11" ht="31.5">
      <c r="A101" s="30" t="s">
        <v>170</v>
      </c>
      <c r="B101" s="208" t="s">
        <v>663</v>
      </c>
      <c r="C101" s="208">
        <v>240</v>
      </c>
      <c r="D101" s="256"/>
      <c r="E101" s="262">
        <f>E102</f>
        <v>250</v>
      </c>
      <c r="F101" s="262">
        <f t="shared" ref="F101:G101" si="22">F102</f>
        <v>250</v>
      </c>
      <c r="G101" s="262">
        <f t="shared" si="22"/>
        <v>250</v>
      </c>
    </row>
    <row r="102" spans="1:11">
      <c r="A102" s="38" t="s">
        <v>131</v>
      </c>
      <c r="B102" s="208" t="s">
        <v>640</v>
      </c>
      <c r="C102" s="208">
        <v>240</v>
      </c>
      <c r="D102" s="256" t="s">
        <v>9</v>
      </c>
      <c r="E102" s="262">
        <v>250</v>
      </c>
      <c r="F102" s="262">
        <v>250</v>
      </c>
      <c r="G102" s="262">
        <v>250</v>
      </c>
    </row>
    <row r="103" spans="1:11" ht="48" customHeight="1">
      <c r="A103" s="255" t="s">
        <v>694</v>
      </c>
      <c r="B103" s="465" t="s">
        <v>729</v>
      </c>
      <c r="C103" s="208"/>
      <c r="D103" s="256"/>
      <c r="E103" s="262">
        <f>E104</f>
        <v>500</v>
      </c>
      <c r="F103" s="262">
        <f t="shared" ref="F103:G103" si="23">F104</f>
        <v>400</v>
      </c>
      <c r="G103" s="262">
        <f t="shared" si="23"/>
        <v>300</v>
      </c>
    </row>
    <row r="104" spans="1:11" ht="31.5" customHeight="1">
      <c r="A104" s="30" t="s">
        <v>728</v>
      </c>
      <c r="B104" s="208" t="s">
        <v>684</v>
      </c>
      <c r="C104" s="208"/>
      <c r="D104" s="256"/>
      <c r="E104" s="262">
        <f>E105</f>
        <v>500</v>
      </c>
      <c r="F104" s="262">
        <f t="shared" ref="F104:G104" si="24">F105</f>
        <v>400</v>
      </c>
      <c r="G104" s="262">
        <f t="shared" si="24"/>
        <v>300</v>
      </c>
    </row>
    <row r="105" spans="1:11" ht="33.75" customHeight="1">
      <c r="A105" s="30" t="s">
        <v>170</v>
      </c>
      <c r="B105" s="208" t="s">
        <v>730</v>
      </c>
      <c r="C105" s="208">
        <v>240</v>
      </c>
      <c r="D105" s="256"/>
      <c r="E105" s="262">
        <f>E106</f>
        <v>500</v>
      </c>
      <c r="F105" s="262">
        <f t="shared" ref="F105:G105" si="25">F106</f>
        <v>400</v>
      </c>
      <c r="G105" s="262">
        <f t="shared" si="25"/>
        <v>300</v>
      </c>
      <c r="J105" s="382"/>
    </row>
    <row r="106" spans="1:11">
      <c r="A106" s="38" t="s">
        <v>131</v>
      </c>
      <c r="B106" s="208" t="s">
        <v>684</v>
      </c>
      <c r="C106" s="208">
        <v>240</v>
      </c>
      <c r="D106" s="256" t="s">
        <v>9</v>
      </c>
      <c r="E106" s="262">
        <v>500</v>
      </c>
      <c r="F106" s="262">
        <v>400</v>
      </c>
      <c r="G106" s="262">
        <v>300</v>
      </c>
    </row>
    <row r="107" spans="1:11" s="286" customFormat="1" ht="47.25">
      <c r="A107" s="448" t="s">
        <v>577</v>
      </c>
      <c r="B107" s="431" t="s">
        <v>319</v>
      </c>
      <c r="C107" s="431"/>
      <c r="D107" s="436"/>
      <c r="E107" s="321">
        <f>E112+E116+E120</f>
        <v>5591</v>
      </c>
      <c r="F107" s="321">
        <f t="shared" ref="F107:G107" si="26">F112+F116+F120</f>
        <v>6015.7</v>
      </c>
      <c r="G107" s="321">
        <f t="shared" si="26"/>
        <v>6096.9</v>
      </c>
      <c r="H107" s="35"/>
      <c r="I107" s="35"/>
      <c r="J107" s="293"/>
      <c r="K107" s="296"/>
    </row>
    <row r="108" spans="1:11">
      <c r="A108" s="452" t="s">
        <v>564</v>
      </c>
      <c r="B108" s="208" t="s">
        <v>45</v>
      </c>
      <c r="C108" s="208"/>
      <c r="D108" s="256"/>
      <c r="E108" s="262">
        <v>5591</v>
      </c>
      <c r="F108" s="262">
        <f>F107</f>
        <v>6015.7</v>
      </c>
      <c r="G108" s="262">
        <f>G107</f>
        <v>6096.9</v>
      </c>
    </row>
    <row r="109" spans="1:11" ht="47.25">
      <c r="A109" s="447" t="s">
        <v>664</v>
      </c>
      <c r="B109" s="208" t="s">
        <v>46</v>
      </c>
      <c r="C109" s="208"/>
      <c r="D109" s="256"/>
      <c r="E109" s="262">
        <f t="shared" ref="E109:G111" si="27">E110</f>
        <v>3898.1</v>
      </c>
      <c r="F109" s="262">
        <f t="shared" si="27"/>
        <v>4232</v>
      </c>
      <c r="G109" s="262">
        <f t="shared" si="27"/>
        <v>4300</v>
      </c>
    </row>
    <row r="110" spans="1:11" ht="31.5">
      <c r="A110" s="30" t="s">
        <v>621</v>
      </c>
      <c r="B110" s="208" t="s">
        <v>538</v>
      </c>
      <c r="C110" s="208"/>
      <c r="D110" s="256"/>
      <c r="E110" s="262">
        <f t="shared" si="27"/>
        <v>3898.1</v>
      </c>
      <c r="F110" s="262">
        <f t="shared" si="27"/>
        <v>4232</v>
      </c>
      <c r="G110" s="262">
        <f t="shared" si="27"/>
        <v>4300</v>
      </c>
    </row>
    <row r="111" spans="1:11">
      <c r="A111" s="30" t="s">
        <v>325</v>
      </c>
      <c r="B111" s="208" t="s">
        <v>538</v>
      </c>
      <c r="C111" s="208">
        <v>610</v>
      </c>
      <c r="D111" s="256"/>
      <c r="E111" s="262">
        <f t="shared" si="27"/>
        <v>3898.1</v>
      </c>
      <c r="F111" s="262">
        <f t="shared" si="27"/>
        <v>4232</v>
      </c>
      <c r="G111" s="262">
        <f t="shared" si="27"/>
        <v>4300</v>
      </c>
    </row>
    <row r="112" spans="1:11">
      <c r="A112" s="38" t="s">
        <v>137</v>
      </c>
      <c r="B112" s="208" t="s">
        <v>538</v>
      </c>
      <c r="C112" s="208">
        <v>610</v>
      </c>
      <c r="D112" s="256" t="s">
        <v>8</v>
      </c>
      <c r="E112" s="466">
        <v>3898.1</v>
      </c>
      <c r="F112" s="466">
        <v>4232</v>
      </c>
      <c r="G112" s="253">
        <v>4300</v>
      </c>
    </row>
    <row r="113" spans="1:11" ht="63">
      <c r="A113" s="30" t="s">
        <v>732</v>
      </c>
      <c r="B113" s="208" t="s">
        <v>537</v>
      </c>
      <c r="C113" s="208">
        <v>610</v>
      </c>
      <c r="D113" s="256" t="s">
        <v>8</v>
      </c>
      <c r="E113" s="262">
        <f>E115</f>
        <v>834.2</v>
      </c>
      <c r="F113" s="262">
        <f t="shared" ref="F113:G115" si="28">F114</f>
        <v>915.9</v>
      </c>
      <c r="G113" s="262">
        <f t="shared" si="28"/>
        <v>920</v>
      </c>
      <c r="H113" s="39"/>
      <c r="I113" s="39"/>
    </row>
    <row r="114" spans="1:11">
      <c r="A114" s="30" t="s">
        <v>665</v>
      </c>
      <c r="B114" s="208" t="s">
        <v>649</v>
      </c>
      <c r="C114" s="208"/>
      <c r="D114" s="256"/>
      <c r="E114" s="262">
        <f>E115</f>
        <v>834.2</v>
      </c>
      <c r="F114" s="262">
        <f t="shared" si="28"/>
        <v>915.9</v>
      </c>
      <c r="G114" s="262">
        <f t="shared" si="28"/>
        <v>920</v>
      </c>
    </row>
    <row r="115" spans="1:11">
      <c r="A115" s="30" t="s">
        <v>325</v>
      </c>
      <c r="B115" s="208" t="s">
        <v>649</v>
      </c>
      <c r="C115" s="208">
        <v>610</v>
      </c>
      <c r="D115" s="256"/>
      <c r="E115" s="262">
        <f>E116</f>
        <v>834.2</v>
      </c>
      <c r="F115" s="262">
        <f t="shared" si="28"/>
        <v>915.9</v>
      </c>
      <c r="G115" s="262">
        <f t="shared" si="28"/>
        <v>920</v>
      </c>
    </row>
    <row r="116" spans="1:11">
      <c r="A116" s="38" t="s">
        <v>666</v>
      </c>
      <c r="B116" s="208" t="s">
        <v>649</v>
      </c>
      <c r="C116" s="208">
        <v>610</v>
      </c>
      <c r="D116" s="256" t="s">
        <v>10</v>
      </c>
      <c r="E116" s="262">
        <v>834.2</v>
      </c>
      <c r="F116" s="262">
        <v>915.9</v>
      </c>
      <c r="G116" s="262">
        <v>920</v>
      </c>
    </row>
    <row r="117" spans="1:11" ht="63">
      <c r="A117" s="255" t="s">
        <v>733</v>
      </c>
      <c r="B117" s="208" t="s">
        <v>645</v>
      </c>
      <c r="C117" s="464"/>
      <c r="D117" s="256"/>
      <c r="E117" s="262">
        <f>E120</f>
        <v>858.7</v>
      </c>
      <c r="F117" s="262">
        <f t="shared" ref="F117:G119" si="29">F118</f>
        <v>867.8</v>
      </c>
      <c r="G117" s="262">
        <f t="shared" si="29"/>
        <v>876.9</v>
      </c>
      <c r="H117" s="301"/>
      <c r="I117" s="301"/>
    </row>
    <row r="118" spans="1:11" ht="110.25">
      <c r="A118" s="30" t="s">
        <v>731</v>
      </c>
      <c r="B118" s="208" t="s">
        <v>667</v>
      </c>
      <c r="C118" s="208"/>
      <c r="D118" s="256"/>
      <c r="E118" s="262">
        <f>E119</f>
        <v>858.7</v>
      </c>
      <c r="F118" s="262">
        <f t="shared" si="29"/>
        <v>867.8</v>
      </c>
      <c r="G118" s="262">
        <f t="shared" si="29"/>
        <v>876.9</v>
      </c>
    </row>
    <row r="119" spans="1:11">
      <c r="A119" s="30" t="s">
        <v>325</v>
      </c>
      <c r="B119" s="208" t="s">
        <v>646</v>
      </c>
      <c r="C119" s="208">
        <v>610</v>
      </c>
      <c r="D119" s="256"/>
      <c r="E119" s="262">
        <f>E120</f>
        <v>858.7</v>
      </c>
      <c r="F119" s="262">
        <f t="shared" si="29"/>
        <v>867.8</v>
      </c>
      <c r="G119" s="262">
        <f t="shared" si="29"/>
        <v>876.9</v>
      </c>
      <c r="H119" s="286"/>
      <c r="I119" s="286"/>
    </row>
    <row r="120" spans="1:11">
      <c r="A120" s="38" t="s">
        <v>137</v>
      </c>
      <c r="B120" s="208" t="s">
        <v>646</v>
      </c>
      <c r="C120" s="208">
        <v>610</v>
      </c>
      <c r="D120" s="256" t="s">
        <v>8</v>
      </c>
      <c r="E120" s="262">
        <v>858.7</v>
      </c>
      <c r="F120" s="262">
        <v>867.8</v>
      </c>
      <c r="G120" s="262">
        <v>876.9</v>
      </c>
    </row>
    <row r="121" spans="1:11" ht="78.75">
      <c r="A121" s="448" t="s">
        <v>734</v>
      </c>
      <c r="B121" s="449" t="s">
        <v>330</v>
      </c>
      <c r="C121" s="431"/>
      <c r="D121" s="449"/>
      <c r="E121" s="321">
        <f>E126+E130</f>
        <v>2772.9</v>
      </c>
      <c r="F121" s="321">
        <f t="shared" ref="F121:G121" si="30">F126+F130</f>
        <v>3021.1</v>
      </c>
      <c r="G121" s="321">
        <f t="shared" si="30"/>
        <v>3269.3</v>
      </c>
    </row>
    <row r="122" spans="1:11">
      <c r="A122" s="452" t="s">
        <v>564</v>
      </c>
      <c r="B122" s="294" t="s">
        <v>539</v>
      </c>
      <c r="C122" s="208"/>
      <c r="D122" s="294"/>
      <c r="E122" s="262">
        <f>E125+E129</f>
        <v>2772.9</v>
      </c>
      <c r="F122" s="262">
        <f t="shared" ref="F122:G122" si="31">F125+F129</f>
        <v>3021.1</v>
      </c>
      <c r="G122" s="262">
        <f t="shared" si="31"/>
        <v>3269.3</v>
      </c>
    </row>
    <row r="123" spans="1:11" ht="31.5">
      <c r="A123" s="30" t="s">
        <v>668</v>
      </c>
      <c r="B123" s="294" t="s">
        <v>540</v>
      </c>
      <c r="C123" s="208"/>
      <c r="D123" s="294"/>
      <c r="E123" s="262">
        <f>E124</f>
        <v>2757.9</v>
      </c>
      <c r="F123" s="262">
        <f t="shared" ref="F123:G123" si="32">F124</f>
        <v>3006.1</v>
      </c>
      <c r="G123" s="262">
        <f t="shared" si="32"/>
        <v>3254.3</v>
      </c>
    </row>
    <row r="124" spans="1:11">
      <c r="A124" s="30" t="s">
        <v>669</v>
      </c>
      <c r="B124" s="294" t="s">
        <v>541</v>
      </c>
      <c r="C124" s="208"/>
      <c r="D124" s="294"/>
      <c r="E124" s="262">
        <f>E125</f>
        <v>2757.9</v>
      </c>
      <c r="F124" s="262">
        <f t="shared" ref="F124:G125" si="33">F125</f>
        <v>3006.1</v>
      </c>
      <c r="G124" s="262">
        <f t="shared" si="33"/>
        <v>3254.3</v>
      </c>
    </row>
    <row r="125" spans="1:11" ht="31.5">
      <c r="A125" s="30" t="s">
        <v>622</v>
      </c>
      <c r="B125" s="294" t="s">
        <v>541</v>
      </c>
      <c r="C125" s="208">
        <v>310</v>
      </c>
      <c r="D125" s="294"/>
      <c r="E125" s="262">
        <f>E126</f>
        <v>2757.9</v>
      </c>
      <c r="F125" s="262">
        <f t="shared" si="33"/>
        <v>3006.1</v>
      </c>
      <c r="G125" s="262">
        <f t="shared" si="33"/>
        <v>3254.3</v>
      </c>
    </row>
    <row r="126" spans="1:11">
      <c r="A126" s="38" t="s">
        <v>140</v>
      </c>
      <c r="B126" s="294" t="s">
        <v>541</v>
      </c>
      <c r="C126" s="208">
        <v>310</v>
      </c>
      <c r="D126" s="294" t="s">
        <v>11</v>
      </c>
      <c r="E126" s="262">
        <v>2757.9</v>
      </c>
      <c r="F126" s="262">
        <v>3006.1</v>
      </c>
      <c r="G126" s="262">
        <v>3254.3</v>
      </c>
    </row>
    <row r="127" spans="1:11" s="39" customFormat="1" ht="31.5">
      <c r="A127" s="30" t="s">
        <v>735</v>
      </c>
      <c r="B127" s="294" t="s">
        <v>542</v>
      </c>
      <c r="C127" s="208"/>
      <c r="D127" s="294"/>
      <c r="E127" s="262">
        <f t="shared" ref="E127:G128" si="34">E128</f>
        <v>15</v>
      </c>
      <c r="F127" s="262">
        <f t="shared" si="34"/>
        <v>15</v>
      </c>
      <c r="G127" s="262">
        <f t="shared" si="34"/>
        <v>15</v>
      </c>
      <c r="H127" s="35"/>
      <c r="I127" s="35"/>
      <c r="J127" s="298"/>
      <c r="K127" s="299"/>
    </row>
    <row r="128" spans="1:11" ht="63">
      <c r="A128" s="30" t="s">
        <v>341</v>
      </c>
      <c r="B128" s="294" t="s">
        <v>543</v>
      </c>
      <c r="C128" s="208"/>
      <c r="D128" s="294"/>
      <c r="E128" s="262">
        <f t="shared" si="34"/>
        <v>15</v>
      </c>
      <c r="F128" s="262">
        <f t="shared" si="34"/>
        <v>15</v>
      </c>
      <c r="G128" s="262">
        <f t="shared" si="34"/>
        <v>15</v>
      </c>
    </row>
    <row r="129" spans="1:11" ht="31.5">
      <c r="A129" s="255" t="s">
        <v>337</v>
      </c>
      <c r="B129" s="294" t="s">
        <v>543</v>
      </c>
      <c r="C129" s="208">
        <v>320</v>
      </c>
      <c r="D129" s="294"/>
      <c r="E129" s="262">
        <v>15</v>
      </c>
      <c r="F129" s="262">
        <f>F130</f>
        <v>15</v>
      </c>
      <c r="G129" s="262">
        <f>G130</f>
        <v>15</v>
      </c>
      <c r="H129" s="286"/>
      <c r="I129" s="286"/>
    </row>
    <row r="130" spans="1:11">
      <c r="A130" s="38" t="s">
        <v>12</v>
      </c>
      <c r="B130" s="294" t="s">
        <v>543</v>
      </c>
      <c r="C130" s="208">
        <v>320</v>
      </c>
      <c r="D130" s="294" t="s">
        <v>449</v>
      </c>
      <c r="E130" s="262">
        <v>15</v>
      </c>
      <c r="F130" s="262">
        <v>15</v>
      </c>
      <c r="G130" s="262">
        <v>15</v>
      </c>
    </row>
    <row r="131" spans="1:11" ht="78.75">
      <c r="A131" s="448" t="s">
        <v>739</v>
      </c>
      <c r="B131" s="431" t="s">
        <v>308</v>
      </c>
      <c r="C131" s="431"/>
      <c r="D131" s="449"/>
      <c r="E131" s="450">
        <f>E136+E140</f>
        <v>236</v>
      </c>
      <c r="F131" s="450">
        <f t="shared" ref="F131:G131" si="35">F136+F140</f>
        <v>200</v>
      </c>
      <c r="G131" s="450">
        <f t="shared" si="35"/>
        <v>200</v>
      </c>
    </row>
    <row r="132" spans="1:11" s="301" customFormat="1">
      <c r="A132" s="452" t="s">
        <v>564</v>
      </c>
      <c r="B132" s="208" t="s">
        <v>570</v>
      </c>
      <c r="C132" s="208"/>
      <c r="D132" s="294"/>
      <c r="E132" s="253">
        <f t="shared" ref="E132:G135" si="36">E133</f>
        <v>200</v>
      </c>
      <c r="F132" s="253">
        <f t="shared" si="36"/>
        <v>200</v>
      </c>
      <c r="G132" s="253">
        <f t="shared" si="36"/>
        <v>200</v>
      </c>
      <c r="H132" s="35"/>
      <c r="I132" s="35"/>
      <c r="J132" s="291"/>
      <c r="K132" s="302"/>
    </row>
    <row r="133" spans="1:11" ht="31.5">
      <c r="A133" s="30" t="s">
        <v>737</v>
      </c>
      <c r="B133" s="208" t="s">
        <v>544</v>
      </c>
      <c r="C133" s="208"/>
      <c r="D133" s="294"/>
      <c r="E133" s="253">
        <f t="shared" si="36"/>
        <v>200</v>
      </c>
      <c r="F133" s="253">
        <f t="shared" si="36"/>
        <v>200</v>
      </c>
      <c r="G133" s="253">
        <f t="shared" si="36"/>
        <v>200</v>
      </c>
    </row>
    <row r="134" spans="1:11" s="286" customFormat="1" ht="53.25" customHeight="1">
      <c r="A134" s="467" t="s">
        <v>498</v>
      </c>
      <c r="B134" s="208" t="s">
        <v>545</v>
      </c>
      <c r="C134" s="208"/>
      <c r="D134" s="294"/>
      <c r="E134" s="253">
        <f t="shared" si="36"/>
        <v>200</v>
      </c>
      <c r="F134" s="253">
        <f t="shared" si="36"/>
        <v>200</v>
      </c>
      <c r="G134" s="253">
        <f t="shared" si="36"/>
        <v>200</v>
      </c>
      <c r="J134" s="293"/>
      <c r="K134" s="296"/>
    </row>
    <row r="135" spans="1:11" ht="31.5">
      <c r="A135" s="255" t="s">
        <v>170</v>
      </c>
      <c r="B135" s="208" t="s">
        <v>545</v>
      </c>
      <c r="C135" s="208">
        <v>240</v>
      </c>
      <c r="D135" s="294"/>
      <c r="E135" s="253">
        <f>E136</f>
        <v>200</v>
      </c>
      <c r="F135" s="253">
        <f t="shared" si="36"/>
        <v>200</v>
      </c>
      <c r="G135" s="253">
        <f t="shared" si="36"/>
        <v>200</v>
      </c>
    </row>
    <row r="136" spans="1:11">
      <c r="A136" s="38" t="s">
        <v>131</v>
      </c>
      <c r="B136" s="208" t="s">
        <v>545</v>
      </c>
      <c r="C136" s="208">
        <v>240</v>
      </c>
      <c r="D136" s="294" t="s">
        <v>9</v>
      </c>
      <c r="E136" s="253">
        <v>200</v>
      </c>
      <c r="F136" s="253">
        <v>200</v>
      </c>
      <c r="G136" s="253">
        <v>200</v>
      </c>
    </row>
    <row r="137" spans="1:11" ht="31.5" customHeight="1">
      <c r="A137" s="38" t="s">
        <v>738</v>
      </c>
      <c r="B137" s="208" t="s">
        <v>736</v>
      </c>
      <c r="C137" s="208"/>
      <c r="D137" s="294"/>
      <c r="E137" s="253">
        <f>E138</f>
        <v>36</v>
      </c>
      <c r="F137" s="253">
        <f>F138</f>
        <v>0</v>
      </c>
      <c r="G137" s="253">
        <v>0</v>
      </c>
    </row>
    <row r="138" spans="1:11" ht="47.25">
      <c r="A138" s="467" t="s">
        <v>670</v>
      </c>
      <c r="B138" s="208" t="s">
        <v>708</v>
      </c>
      <c r="C138" s="208"/>
      <c r="D138" s="294"/>
      <c r="E138" s="253">
        <f>E140</f>
        <v>36</v>
      </c>
      <c r="F138" s="253">
        <f>F140</f>
        <v>0</v>
      </c>
      <c r="G138" s="253">
        <v>0</v>
      </c>
    </row>
    <row r="139" spans="1:11" ht="31.5">
      <c r="A139" s="255" t="s">
        <v>170</v>
      </c>
      <c r="B139" s="208" t="s">
        <v>708</v>
      </c>
      <c r="C139" s="208"/>
      <c r="D139" s="294"/>
      <c r="E139" s="253">
        <v>36</v>
      </c>
      <c r="F139" s="253">
        <v>0</v>
      </c>
      <c r="G139" s="253">
        <v>0</v>
      </c>
    </row>
    <row r="140" spans="1:11">
      <c r="A140" s="38" t="s">
        <v>131</v>
      </c>
      <c r="B140" s="208" t="s">
        <v>708</v>
      </c>
      <c r="C140" s="208">
        <v>240</v>
      </c>
      <c r="D140" s="294" t="s">
        <v>9</v>
      </c>
      <c r="E140" s="253">
        <v>36</v>
      </c>
      <c r="F140" s="253">
        <v>0</v>
      </c>
      <c r="G140" s="253">
        <v>0</v>
      </c>
    </row>
    <row r="141" spans="1:11" ht="63" customHeight="1">
      <c r="A141" s="274" t="s">
        <v>740</v>
      </c>
      <c r="B141" s="454" t="s">
        <v>212</v>
      </c>
      <c r="C141" s="208"/>
      <c r="D141" s="294"/>
      <c r="E141" s="321">
        <f>E146+E150+E159+E151</f>
        <v>414.1</v>
      </c>
      <c r="F141" s="321">
        <f>F146+F150+F159</f>
        <v>150</v>
      </c>
      <c r="G141" s="321">
        <f>G146+G150+G159</f>
        <v>150</v>
      </c>
      <c r="H141" s="321" t="e">
        <f>+H150+H159+H142+#REF!</f>
        <v>#REF!</v>
      </c>
      <c r="I141" s="321" t="e">
        <f>+I150+I159+I142+#REF!</f>
        <v>#REF!</v>
      </c>
    </row>
    <row r="142" spans="1:11">
      <c r="A142" s="453" t="s">
        <v>564</v>
      </c>
      <c r="B142" s="454" t="s">
        <v>547</v>
      </c>
      <c r="C142" s="208"/>
      <c r="D142" s="294"/>
      <c r="E142" s="253">
        <f t="shared" ref="E142:G142" si="37">E146</f>
        <v>153.6</v>
      </c>
      <c r="F142" s="253">
        <f t="shared" si="37"/>
        <v>0</v>
      </c>
      <c r="G142" s="253">
        <f t="shared" si="37"/>
        <v>0</v>
      </c>
    </row>
    <row r="143" spans="1:11" ht="39" customHeight="1">
      <c r="A143" s="468" t="s">
        <v>546</v>
      </c>
      <c r="B143" s="454" t="s">
        <v>548</v>
      </c>
      <c r="C143" s="208"/>
      <c r="D143" s="294"/>
      <c r="E143" s="253">
        <f t="shared" ref="E143:G145" si="38">E144</f>
        <v>153.6</v>
      </c>
      <c r="F143" s="253">
        <f t="shared" si="38"/>
        <v>0</v>
      </c>
      <c r="G143" s="253">
        <f t="shared" si="38"/>
        <v>0</v>
      </c>
    </row>
    <row r="144" spans="1:11" ht="94.5">
      <c r="A144" s="326" t="s">
        <v>62</v>
      </c>
      <c r="B144" s="454" t="s">
        <v>549</v>
      </c>
      <c r="C144" s="208"/>
      <c r="D144" s="294"/>
      <c r="E144" s="253">
        <f>E145</f>
        <v>153.6</v>
      </c>
      <c r="F144" s="253">
        <f>F145</f>
        <v>0</v>
      </c>
      <c r="G144" s="253">
        <f>G145</f>
        <v>0</v>
      </c>
      <c r="J144" s="382"/>
    </row>
    <row r="145" spans="1:11" ht="31.5">
      <c r="A145" s="255" t="s">
        <v>170</v>
      </c>
      <c r="B145" s="454" t="s">
        <v>549</v>
      </c>
      <c r="C145" s="208">
        <v>240</v>
      </c>
      <c r="D145" s="294"/>
      <c r="E145" s="253">
        <f t="shared" si="38"/>
        <v>153.6</v>
      </c>
      <c r="F145" s="253">
        <f t="shared" si="38"/>
        <v>0</v>
      </c>
      <c r="G145" s="253">
        <f t="shared" si="38"/>
        <v>0</v>
      </c>
      <c r="J145" s="382"/>
    </row>
    <row r="146" spans="1:11">
      <c r="A146" s="326" t="s">
        <v>242</v>
      </c>
      <c r="B146" s="454" t="s">
        <v>549</v>
      </c>
      <c r="C146" s="208">
        <v>240</v>
      </c>
      <c r="D146" s="294" t="s">
        <v>2</v>
      </c>
      <c r="E146" s="253">
        <v>153.6</v>
      </c>
      <c r="F146" s="253">
        <v>0</v>
      </c>
      <c r="G146" s="253">
        <v>0</v>
      </c>
    </row>
    <row r="147" spans="1:11" ht="157.5">
      <c r="A147" s="255" t="s">
        <v>741</v>
      </c>
      <c r="B147" s="469" t="s">
        <v>550</v>
      </c>
      <c r="C147" s="208"/>
      <c r="D147" s="294"/>
      <c r="E147" s="323">
        <f>E148</f>
        <v>150</v>
      </c>
      <c r="F147" s="323">
        <f t="shared" ref="F147:G147" si="39">F148</f>
        <v>150</v>
      </c>
      <c r="G147" s="323">
        <f t="shared" si="39"/>
        <v>150</v>
      </c>
    </row>
    <row r="148" spans="1:11" s="286" customFormat="1" ht="51.75" customHeight="1">
      <c r="A148" s="255" t="s">
        <v>515</v>
      </c>
      <c r="B148" s="469" t="s">
        <v>671</v>
      </c>
      <c r="C148" s="208"/>
      <c r="D148" s="294"/>
      <c r="E148" s="323">
        <f>E149</f>
        <v>150</v>
      </c>
      <c r="F148" s="323">
        <f t="shared" ref="F148:G148" si="40">F149</f>
        <v>150</v>
      </c>
      <c r="G148" s="323">
        <f t="shared" si="40"/>
        <v>150</v>
      </c>
      <c r="H148" s="35"/>
      <c r="I148" s="35"/>
      <c r="J148" s="293"/>
      <c r="K148" s="296"/>
    </row>
    <row r="149" spans="1:11" ht="31.5">
      <c r="A149" s="30" t="s">
        <v>170</v>
      </c>
      <c r="B149" s="469" t="s">
        <v>671</v>
      </c>
      <c r="C149" s="208">
        <v>240</v>
      </c>
      <c r="D149" s="294"/>
      <c r="E149" s="323">
        <f>E150</f>
        <v>150</v>
      </c>
      <c r="F149" s="323">
        <f t="shared" ref="F149:G149" si="41">F150</f>
        <v>150</v>
      </c>
      <c r="G149" s="323">
        <f t="shared" si="41"/>
        <v>150</v>
      </c>
    </row>
    <row r="150" spans="1:11">
      <c r="A150" s="30" t="s">
        <v>116</v>
      </c>
      <c r="B150" s="469" t="s">
        <v>671</v>
      </c>
      <c r="C150" s="208">
        <v>240</v>
      </c>
      <c r="D150" s="294" t="s">
        <v>449</v>
      </c>
      <c r="E150" s="323">
        <v>150</v>
      </c>
      <c r="F150" s="323">
        <v>150</v>
      </c>
      <c r="G150" s="323">
        <v>150</v>
      </c>
    </row>
    <row r="151" spans="1:11">
      <c r="A151" s="20" t="s">
        <v>582</v>
      </c>
      <c r="B151" s="24" t="s">
        <v>212</v>
      </c>
      <c r="C151" s="208"/>
      <c r="D151" s="256"/>
      <c r="E151" s="262">
        <f>E152</f>
        <v>5.3</v>
      </c>
      <c r="F151" s="253">
        <v>0</v>
      </c>
      <c r="G151" s="253">
        <v>0</v>
      </c>
    </row>
    <row r="152" spans="1:11" ht="31.5">
      <c r="A152" s="468" t="s">
        <v>744</v>
      </c>
      <c r="B152" s="21" t="s">
        <v>706</v>
      </c>
      <c r="C152" s="208"/>
      <c r="D152" s="256"/>
      <c r="E152" s="262">
        <v>5.3</v>
      </c>
      <c r="F152" s="253">
        <v>0</v>
      </c>
      <c r="G152" s="253">
        <v>0</v>
      </c>
    </row>
    <row r="153" spans="1:11" ht="30">
      <c r="A153" s="470" t="s">
        <v>745</v>
      </c>
      <c r="B153" s="21" t="s">
        <v>705</v>
      </c>
      <c r="C153" s="208"/>
      <c r="D153" s="256"/>
      <c r="E153" s="262">
        <v>5.3</v>
      </c>
      <c r="F153" s="253">
        <v>0</v>
      </c>
      <c r="G153" s="253">
        <v>0</v>
      </c>
    </row>
    <row r="154" spans="1:11" ht="31.5">
      <c r="A154" s="461" t="s">
        <v>170</v>
      </c>
      <c r="B154" s="21" t="s">
        <v>705</v>
      </c>
      <c r="C154" s="208">
        <v>610</v>
      </c>
      <c r="D154" s="438"/>
      <c r="E154" s="262">
        <v>5.3</v>
      </c>
      <c r="F154" s="253">
        <v>0</v>
      </c>
      <c r="G154" s="253">
        <v>0</v>
      </c>
    </row>
    <row r="155" spans="1:11">
      <c r="A155" s="461" t="s">
        <v>137</v>
      </c>
      <c r="B155" s="21" t="s">
        <v>705</v>
      </c>
      <c r="C155" s="208">
        <v>610</v>
      </c>
      <c r="D155" s="256" t="s">
        <v>8</v>
      </c>
      <c r="E155" s="262">
        <v>5.3</v>
      </c>
      <c r="F155" s="253">
        <v>0</v>
      </c>
      <c r="G155" s="253">
        <v>0</v>
      </c>
    </row>
    <row r="156" spans="1:11" ht="100.5" customHeight="1">
      <c r="A156" s="461" t="s">
        <v>747</v>
      </c>
      <c r="B156" s="21" t="s">
        <v>742</v>
      </c>
      <c r="C156" s="208"/>
      <c r="D156" s="256"/>
      <c r="E156" s="262">
        <v>105.2</v>
      </c>
      <c r="F156" s="253">
        <v>0</v>
      </c>
      <c r="G156" s="253">
        <v>0</v>
      </c>
    </row>
    <row r="157" spans="1:11">
      <c r="A157" s="461" t="s">
        <v>746</v>
      </c>
      <c r="B157" s="21" t="s">
        <v>743</v>
      </c>
      <c r="C157" s="208"/>
      <c r="D157" s="256"/>
      <c r="E157" s="262">
        <v>105.2</v>
      </c>
      <c r="F157" s="253">
        <v>0</v>
      </c>
      <c r="G157" s="253">
        <v>0</v>
      </c>
    </row>
    <row r="158" spans="1:11" ht="31.5">
      <c r="A158" s="461" t="s">
        <v>170</v>
      </c>
      <c r="B158" s="21" t="s">
        <v>743</v>
      </c>
      <c r="C158" s="208">
        <v>240</v>
      </c>
      <c r="D158" s="438"/>
      <c r="E158" s="262">
        <v>105.2</v>
      </c>
      <c r="F158" s="253">
        <v>0</v>
      </c>
      <c r="G158" s="253">
        <v>0</v>
      </c>
    </row>
    <row r="159" spans="1:11" s="286" customFormat="1">
      <c r="A159" s="461" t="s">
        <v>242</v>
      </c>
      <c r="B159" s="21" t="s">
        <v>743</v>
      </c>
      <c r="C159" s="208">
        <v>240</v>
      </c>
      <c r="D159" s="256" t="s">
        <v>2</v>
      </c>
      <c r="E159" s="262">
        <v>105.2</v>
      </c>
      <c r="F159" s="253">
        <v>0</v>
      </c>
      <c r="G159" s="253">
        <v>0</v>
      </c>
      <c r="H159" s="35"/>
      <c r="I159" s="35"/>
      <c r="J159" s="303"/>
      <c r="K159" s="296"/>
    </row>
    <row r="160" spans="1:11" s="286" customFormat="1" ht="63">
      <c r="A160" s="22" t="s">
        <v>713</v>
      </c>
      <c r="B160" s="21" t="s">
        <v>714</v>
      </c>
      <c r="C160" s="208"/>
      <c r="D160" s="256"/>
      <c r="E160" s="262">
        <v>50</v>
      </c>
      <c r="F160" s="262">
        <v>50</v>
      </c>
      <c r="G160" s="262">
        <v>50</v>
      </c>
      <c r="H160" s="35"/>
      <c r="I160" s="35"/>
      <c r="J160" s="401"/>
      <c r="K160" s="296"/>
    </row>
    <row r="161" spans="1:10" ht="47.25">
      <c r="A161" s="30" t="s">
        <v>551</v>
      </c>
      <c r="B161" s="294" t="s">
        <v>716</v>
      </c>
      <c r="C161" s="208"/>
      <c r="D161" s="256"/>
      <c r="E161" s="262">
        <f>E162</f>
        <v>50</v>
      </c>
      <c r="F161" s="262">
        <f t="shared" ref="F161:G163" si="42">F162</f>
        <v>50</v>
      </c>
      <c r="G161" s="262">
        <f t="shared" si="42"/>
        <v>50</v>
      </c>
    </row>
    <row r="162" spans="1:10" ht="31.5">
      <c r="A162" s="30" t="s">
        <v>14</v>
      </c>
      <c r="B162" s="294" t="s">
        <v>715</v>
      </c>
      <c r="C162" s="208"/>
      <c r="D162" s="256"/>
      <c r="E162" s="262">
        <f>E163</f>
        <v>50</v>
      </c>
      <c r="F162" s="262">
        <f t="shared" si="42"/>
        <v>50</v>
      </c>
      <c r="G162" s="262">
        <f t="shared" si="42"/>
        <v>50</v>
      </c>
    </row>
    <row r="163" spans="1:10" ht="31.5">
      <c r="A163" s="30" t="s">
        <v>170</v>
      </c>
      <c r="B163" s="294" t="s">
        <v>715</v>
      </c>
      <c r="C163" s="208">
        <v>240</v>
      </c>
      <c r="D163" s="256"/>
      <c r="E163" s="262">
        <v>50</v>
      </c>
      <c r="F163" s="262">
        <f t="shared" si="42"/>
        <v>50</v>
      </c>
      <c r="G163" s="262">
        <f t="shared" si="42"/>
        <v>50</v>
      </c>
    </row>
    <row r="164" spans="1:10">
      <c r="A164" s="30" t="s">
        <v>134</v>
      </c>
      <c r="B164" s="294" t="s">
        <v>715</v>
      </c>
      <c r="C164" s="208">
        <v>240</v>
      </c>
      <c r="D164" s="256" t="s">
        <v>15</v>
      </c>
      <c r="E164" s="262">
        <v>50</v>
      </c>
      <c r="F164" s="253">
        <v>50</v>
      </c>
      <c r="G164" s="253">
        <v>50</v>
      </c>
    </row>
    <row r="165" spans="1:10" ht="44.25" customHeight="1">
      <c r="A165" s="279" t="s">
        <v>699</v>
      </c>
      <c r="B165" s="208" t="s">
        <v>571</v>
      </c>
      <c r="C165" s="431"/>
      <c r="D165" s="436"/>
      <c r="E165" s="450">
        <f>E169+E174</f>
        <v>7867.7800000000007</v>
      </c>
      <c r="F165" s="450">
        <f t="shared" ref="F165:G165" si="43">F169+F174</f>
        <v>0</v>
      </c>
      <c r="G165" s="450">
        <f t="shared" si="43"/>
        <v>0</v>
      </c>
    </row>
    <row r="166" spans="1:10" ht="31.5">
      <c r="A166" s="453" t="s">
        <v>748</v>
      </c>
      <c r="B166" s="21" t="s">
        <v>672</v>
      </c>
      <c r="C166" s="208"/>
      <c r="D166" s="256"/>
      <c r="E166" s="253">
        <f>E167</f>
        <v>559.67999999999995</v>
      </c>
      <c r="F166" s="253">
        <f t="shared" ref="F166:G166" si="44">F167</f>
        <v>0</v>
      </c>
      <c r="G166" s="253">
        <f t="shared" si="44"/>
        <v>0</v>
      </c>
      <c r="H166" s="286"/>
      <c r="I166" s="286"/>
    </row>
    <row r="167" spans="1:10" ht="31.5">
      <c r="A167" s="471" t="s">
        <v>749</v>
      </c>
      <c r="B167" s="254" t="s">
        <v>673</v>
      </c>
      <c r="C167" s="208"/>
      <c r="D167" s="256"/>
      <c r="E167" s="253">
        <f>E168</f>
        <v>559.67999999999995</v>
      </c>
      <c r="F167" s="253">
        <f t="shared" ref="F167:G167" si="45">F168</f>
        <v>0</v>
      </c>
      <c r="G167" s="253">
        <f t="shared" si="45"/>
        <v>0</v>
      </c>
    </row>
    <row r="168" spans="1:10" ht="31.5">
      <c r="A168" s="472" t="s">
        <v>752</v>
      </c>
      <c r="B168" s="254" t="s">
        <v>673</v>
      </c>
      <c r="C168" s="208"/>
      <c r="D168" s="256"/>
      <c r="E168" s="253">
        <f>E169</f>
        <v>559.67999999999995</v>
      </c>
      <c r="F168" s="253">
        <f t="shared" ref="F168:G168" si="46">F169</f>
        <v>0</v>
      </c>
      <c r="G168" s="253">
        <f t="shared" si="46"/>
        <v>0</v>
      </c>
    </row>
    <row r="169" spans="1:10" ht="38.25" customHeight="1">
      <c r="A169" s="280" t="s">
        <v>13</v>
      </c>
      <c r="B169" s="254" t="s">
        <v>673</v>
      </c>
      <c r="C169" s="208">
        <v>240</v>
      </c>
      <c r="D169" s="256" t="s">
        <v>9</v>
      </c>
      <c r="E169" s="253">
        <v>559.67999999999995</v>
      </c>
      <c r="F169" s="253">
        <v>0</v>
      </c>
      <c r="G169" s="253">
        <v>0</v>
      </c>
    </row>
    <row r="170" spans="1:10" ht="30.75" customHeight="1">
      <c r="A170" s="279" t="s">
        <v>750</v>
      </c>
      <c r="B170" s="254" t="str">
        <f>'[2]приложение 4'!E236</f>
        <v>27 8 01 00000</v>
      </c>
      <c r="C170" s="208"/>
      <c r="D170" s="256"/>
      <c r="E170" s="24">
        <f t="shared" ref="E170:G171" si="47">E171</f>
        <v>7308.1</v>
      </c>
      <c r="F170" s="24">
        <f t="shared" si="47"/>
        <v>0</v>
      </c>
      <c r="G170" s="24">
        <f t="shared" si="47"/>
        <v>0</v>
      </c>
    </row>
    <row r="171" spans="1:10" ht="51" customHeight="1">
      <c r="A171" s="280" t="s">
        <v>751</v>
      </c>
      <c r="B171" s="254" t="str">
        <f>'[2]приложение 4'!E237</f>
        <v>27 8 01 S4750</v>
      </c>
      <c r="C171" s="208"/>
      <c r="D171" s="256"/>
      <c r="E171" s="21">
        <f t="shared" si="47"/>
        <v>7308.1</v>
      </c>
      <c r="F171" s="21">
        <f t="shared" si="47"/>
        <v>0</v>
      </c>
      <c r="G171" s="21">
        <v>0</v>
      </c>
    </row>
    <row r="172" spans="1:10" ht="27.75" customHeight="1">
      <c r="A172" s="280" t="s">
        <v>756</v>
      </c>
      <c r="B172" s="254" t="str">
        <f>'[2]приложение 4'!E238</f>
        <v>27 8 01 S4750</v>
      </c>
      <c r="C172" s="208"/>
      <c r="D172" s="256"/>
      <c r="E172" s="21">
        <f>E174</f>
        <v>7308.1</v>
      </c>
      <c r="F172" s="21">
        <f>F174</f>
        <v>0</v>
      </c>
      <c r="G172" s="21">
        <v>0</v>
      </c>
    </row>
    <row r="173" spans="1:10" ht="35.25" customHeight="1">
      <c r="A173" s="280" t="str">
        <f t="shared" ref="A173" si="48">A169</f>
        <v xml:space="preserve">Иные закупки товаров, работ и услуг для обеспечения государственных (муниципальных) нужд </v>
      </c>
      <c r="B173" s="254" t="s">
        <v>755</v>
      </c>
      <c r="C173" s="208">
        <v>240</v>
      </c>
      <c r="D173" s="438"/>
      <c r="E173" s="21">
        <v>7308.1</v>
      </c>
      <c r="F173" s="21">
        <v>0</v>
      </c>
      <c r="G173" s="21">
        <v>0</v>
      </c>
    </row>
    <row r="174" spans="1:10">
      <c r="A174" s="30" t="s">
        <v>131</v>
      </c>
      <c r="B174" s="254" t="s">
        <v>643</v>
      </c>
      <c r="C174" s="208">
        <v>240</v>
      </c>
      <c r="D174" s="294" t="s">
        <v>9</v>
      </c>
      <c r="E174" s="21">
        <v>7308.1</v>
      </c>
      <c r="F174" s="21">
        <v>0</v>
      </c>
      <c r="G174" s="21">
        <v>0</v>
      </c>
    </row>
    <row r="175" spans="1:10" ht="110.25">
      <c r="A175" s="22" t="s">
        <v>753</v>
      </c>
      <c r="B175" s="316" t="s">
        <v>484</v>
      </c>
      <c r="C175" s="473">
        <v>240</v>
      </c>
      <c r="D175" s="449"/>
      <c r="E175" s="450">
        <f>E176</f>
        <v>157</v>
      </c>
      <c r="F175" s="450">
        <f t="shared" ref="F175:G175" si="49">F176</f>
        <v>0</v>
      </c>
      <c r="G175" s="450">
        <f t="shared" si="49"/>
        <v>0</v>
      </c>
      <c r="J175" s="382"/>
    </row>
    <row r="176" spans="1:10">
      <c r="A176" s="454" t="str">
        <f>$A$88</f>
        <v xml:space="preserve">Комплексы процессных мероприятий </v>
      </c>
      <c r="B176" s="253" t="s">
        <v>574</v>
      </c>
      <c r="C176" s="208"/>
      <c r="D176" s="294"/>
      <c r="E176" s="253">
        <f>E177</f>
        <v>157</v>
      </c>
      <c r="F176" s="253">
        <v>0</v>
      </c>
      <c r="G176" s="253">
        <v>0</v>
      </c>
      <c r="H176" s="286"/>
      <c r="I176" s="286"/>
    </row>
    <row r="177" spans="1:11" ht="110.25">
      <c r="A177" s="461" t="s">
        <v>674</v>
      </c>
      <c r="B177" s="253" t="s">
        <v>552</v>
      </c>
      <c r="C177" s="208"/>
      <c r="D177" s="294"/>
      <c r="E177" s="253">
        <f>E178</f>
        <v>157</v>
      </c>
      <c r="F177" s="253">
        <v>0</v>
      </c>
      <c r="G177" s="253">
        <v>0</v>
      </c>
    </row>
    <row r="178" spans="1:11" ht="94.5">
      <c r="A178" s="474" t="s">
        <v>499</v>
      </c>
      <c r="B178" s="253" t="s">
        <v>553</v>
      </c>
      <c r="C178" s="208"/>
      <c r="D178" s="294"/>
      <c r="E178" s="253">
        <f>E179</f>
        <v>157</v>
      </c>
      <c r="F178" s="253">
        <v>0</v>
      </c>
      <c r="G178" s="253">
        <v>0</v>
      </c>
    </row>
    <row r="179" spans="1:11" ht="31.5">
      <c r="A179" s="461" t="s">
        <v>13</v>
      </c>
      <c r="B179" s="253" t="s">
        <v>553</v>
      </c>
      <c r="C179" s="208">
        <v>240</v>
      </c>
      <c r="D179" s="294"/>
      <c r="E179" s="253">
        <v>157</v>
      </c>
      <c r="F179" s="253">
        <v>0</v>
      </c>
      <c r="G179" s="253">
        <v>0</v>
      </c>
    </row>
    <row r="180" spans="1:11">
      <c r="A180" s="38" t="s">
        <v>242</v>
      </c>
      <c r="B180" s="253" t="s">
        <v>553</v>
      </c>
      <c r="C180" s="208">
        <v>240</v>
      </c>
      <c r="D180" s="294" t="s">
        <v>2</v>
      </c>
      <c r="E180" s="253">
        <v>157</v>
      </c>
      <c r="F180" s="253">
        <v>0</v>
      </c>
      <c r="G180" s="253">
        <v>0</v>
      </c>
    </row>
    <row r="181" spans="1:11" ht="31.5">
      <c r="A181" s="380" t="s">
        <v>164</v>
      </c>
      <c r="B181" s="381" t="s">
        <v>165</v>
      </c>
      <c r="C181" s="381"/>
      <c r="D181" s="436"/>
      <c r="E181" s="324">
        <f>E186+E187</f>
        <v>7541.2999999999993</v>
      </c>
      <c r="F181" s="324">
        <f t="shared" ref="F181:G181" si="50">F186+F187</f>
        <v>7291</v>
      </c>
      <c r="G181" s="324">
        <f t="shared" si="50"/>
        <v>7137.5</v>
      </c>
    </row>
    <row r="182" spans="1:11" ht="47.25">
      <c r="A182" s="30" t="s">
        <v>174</v>
      </c>
      <c r="B182" s="256" t="s">
        <v>175</v>
      </c>
      <c r="C182" s="325"/>
      <c r="D182" s="256"/>
      <c r="E182" s="290">
        <f>E183</f>
        <v>1552.8</v>
      </c>
      <c r="F182" s="290">
        <f t="shared" ref="F182:G183" si="51">F183</f>
        <v>1602.8</v>
      </c>
      <c r="G182" s="290">
        <f t="shared" si="51"/>
        <v>1610</v>
      </c>
    </row>
    <row r="183" spans="1:11">
      <c r="A183" s="283" t="s">
        <v>168</v>
      </c>
      <c r="B183" s="256" t="s">
        <v>176</v>
      </c>
      <c r="C183" s="325"/>
      <c r="D183" s="256"/>
      <c r="E183" s="290">
        <f>E184</f>
        <v>1552.8</v>
      </c>
      <c r="F183" s="290">
        <f t="shared" si="51"/>
        <v>1602.8</v>
      </c>
      <c r="G183" s="290">
        <f t="shared" si="51"/>
        <v>1610</v>
      </c>
    </row>
    <row r="184" spans="1:11" ht="78.75">
      <c r="A184" s="31" t="s">
        <v>177</v>
      </c>
      <c r="B184" s="256" t="s">
        <v>178</v>
      </c>
      <c r="C184" s="325"/>
      <c r="D184" s="256"/>
      <c r="E184" s="290">
        <f t="shared" ref="E184:G185" si="52">E185</f>
        <v>1552.8</v>
      </c>
      <c r="F184" s="290">
        <f t="shared" si="52"/>
        <v>1602.8</v>
      </c>
      <c r="G184" s="290">
        <f t="shared" si="52"/>
        <v>1610</v>
      </c>
    </row>
    <row r="185" spans="1:11" s="286" customFormat="1" ht="31.5">
      <c r="A185" s="283" t="s">
        <v>179</v>
      </c>
      <c r="B185" s="256" t="s">
        <v>178</v>
      </c>
      <c r="C185" s="325" t="s">
        <v>180</v>
      </c>
      <c r="D185" s="256"/>
      <c r="E185" s="290">
        <f t="shared" si="52"/>
        <v>1552.8</v>
      </c>
      <c r="F185" s="290">
        <f t="shared" si="52"/>
        <v>1602.8</v>
      </c>
      <c r="G185" s="290">
        <f t="shared" si="52"/>
        <v>1610</v>
      </c>
      <c r="H185" s="35"/>
      <c r="I185" s="35"/>
      <c r="J185" s="293"/>
      <c r="K185" s="293"/>
    </row>
    <row r="186" spans="1:11" ht="47.25">
      <c r="A186" s="30" t="s">
        <v>16</v>
      </c>
      <c r="B186" s="256" t="s">
        <v>178</v>
      </c>
      <c r="C186" s="325" t="s">
        <v>180</v>
      </c>
      <c r="D186" s="256" t="s">
        <v>17</v>
      </c>
      <c r="E186" s="290">
        <v>1552.8</v>
      </c>
      <c r="F186" s="290">
        <v>1602.8</v>
      </c>
      <c r="G186" s="290">
        <v>1610</v>
      </c>
      <c r="J186" s="293"/>
      <c r="K186" s="293"/>
    </row>
    <row r="187" spans="1:11">
      <c r="A187" s="31" t="s">
        <v>166</v>
      </c>
      <c r="B187" s="256" t="s">
        <v>167</v>
      </c>
      <c r="C187" s="325"/>
      <c r="D187" s="256"/>
      <c r="E187" s="290">
        <f>E191+E193+E195+E197+E203+E200</f>
        <v>5988.4999999999991</v>
      </c>
      <c r="F187" s="290">
        <f t="shared" ref="F187:G187" si="53">F191+F193+F195+F197+F203+F200</f>
        <v>5688.2</v>
      </c>
      <c r="G187" s="290">
        <f t="shared" si="53"/>
        <v>5527.5</v>
      </c>
    </row>
    <row r="188" spans="1:11">
      <c r="A188" s="283" t="s">
        <v>168</v>
      </c>
      <c r="B188" s="256" t="s">
        <v>169</v>
      </c>
      <c r="C188" s="325"/>
      <c r="D188" s="256"/>
      <c r="E188" s="290">
        <f>E191+E193+E195+E197+E203+E200</f>
        <v>5988.4999999999991</v>
      </c>
      <c r="F188" s="290">
        <f t="shared" ref="F188:I188" si="54">F191+F193+F195+F197+F203+F200</f>
        <v>5688.2</v>
      </c>
      <c r="G188" s="290">
        <f t="shared" si="54"/>
        <v>5527.5</v>
      </c>
      <c r="H188" s="290">
        <f t="shared" si="54"/>
        <v>0</v>
      </c>
      <c r="I188" s="290">
        <f t="shared" si="54"/>
        <v>0</v>
      </c>
    </row>
    <row r="189" spans="1:11" ht="96" customHeight="1">
      <c r="A189" s="31" t="s">
        <v>181</v>
      </c>
      <c r="B189" s="256" t="s">
        <v>171</v>
      </c>
      <c r="C189" s="325"/>
      <c r="D189" s="256"/>
      <c r="E189" s="290">
        <f>E190</f>
        <v>5334.9</v>
      </c>
      <c r="F189" s="290">
        <f t="shared" ref="F189:G189" si="55">F190</f>
        <v>5220</v>
      </c>
      <c r="G189" s="290">
        <f t="shared" si="55"/>
        <v>5150</v>
      </c>
    </row>
    <row r="190" spans="1:11" s="286" customFormat="1" ht="27.75" customHeight="1">
      <c r="A190" s="283" t="s">
        <v>179</v>
      </c>
      <c r="B190" s="256" t="s">
        <v>171</v>
      </c>
      <c r="C190" s="256" t="s">
        <v>180</v>
      </c>
      <c r="D190" s="256"/>
      <c r="E190" s="290">
        <f>E191</f>
        <v>5334.9</v>
      </c>
      <c r="F190" s="290">
        <f t="shared" ref="F190:G190" si="56">F191</f>
        <v>5220</v>
      </c>
      <c r="G190" s="290">
        <f t="shared" si="56"/>
        <v>5150</v>
      </c>
      <c r="H190" s="35"/>
      <c r="I190" s="35"/>
      <c r="J190" s="293"/>
      <c r="K190" s="296"/>
    </row>
    <row r="191" spans="1:11" ht="99.75" customHeight="1">
      <c r="A191" s="30" t="s">
        <v>16</v>
      </c>
      <c r="B191" s="256" t="s">
        <v>171</v>
      </c>
      <c r="C191" s="256" t="s">
        <v>180</v>
      </c>
      <c r="D191" s="256" t="s">
        <v>17</v>
      </c>
      <c r="E191" s="290">
        <v>5334.9</v>
      </c>
      <c r="F191" s="290">
        <v>5220</v>
      </c>
      <c r="G191" s="290">
        <v>5150</v>
      </c>
    </row>
    <row r="192" spans="1:11" ht="15.75" customHeight="1">
      <c r="A192" s="30" t="s">
        <v>184</v>
      </c>
      <c r="B192" s="325" t="s">
        <v>171</v>
      </c>
      <c r="C192" s="256" t="s">
        <v>185</v>
      </c>
      <c r="D192" s="256"/>
      <c r="E192" s="290">
        <f>E193</f>
        <v>7</v>
      </c>
      <c r="F192" s="290">
        <f>F193</f>
        <v>7</v>
      </c>
      <c r="G192" s="290">
        <f>G193</f>
        <v>7</v>
      </c>
    </row>
    <row r="193" spans="1:11" ht="47.25">
      <c r="A193" s="30" t="s">
        <v>111</v>
      </c>
      <c r="B193" s="325" t="s">
        <v>171</v>
      </c>
      <c r="C193" s="256" t="s">
        <v>185</v>
      </c>
      <c r="D193" s="256" t="s">
        <v>18</v>
      </c>
      <c r="E193" s="290">
        <v>7</v>
      </c>
      <c r="F193" s="290">
        <v>7</v>
      </c>
      <c r="G193" s="290">
        <v>7</v>
      </c>
    </row>
    <row r="194" spans="1:11" ht="31.5">
      <c r="A194" s="30" t="s">
        <v>170</v>
      </c>
      <c r="B194" s="256" t="s">
        <v>171</v>
      </c>
      <c r="C194" s="256" t="s">
        <v>183</v>
      </c>
      <c r="D194" s="256"/>
      <c r="E194" s="262">
        <f>E195</f>
        <v>385.4</v>
      </c>
      <c r="F194" s="262">
        <f t="shared" ref="F194:G194" si="57">F195</f>
        <v>200</v>
      </c>
      <c r="G194" s="262">
        <f t="shared" si="57"/>
        <v>150</v>
      </c>
    </row>
    <row r="195" spans="1:11" ht="31.5" customHeight="1">
      <c r="A195" s="255" t="s">
        <v>16</v>
      </c>
      <c r="B195" s="256" t="s">
        <v>171</v>
      </c>
      <c r="C195" s="256" t="s">
        <v>183</v>
      </c>
      <c r="D195" s="256" t="s">
        <v>17</v>
      </c>
      <c r="E195" s="262">
        <v>385.4</v>
      </c>
      <c r="F195" s="262">
        <v>200</v>
      </c>
      <c r="G195" s="262">
        <v>150</v>
      </c>
      <c r="H195" s="286"/>
      <c r="I195" s="286"/>
    </row>
    <row r="196" spans="1:11" ht="31.5" customHeight="1">
      <c r="A196" s="30" t="s">
        <v>184</v>
      </c>
      <c r="B196" s="256" t="s">
        <v>171</v>
      </c>
      <c r="C196" s="256" t="s">
        <v>185</v>
      </c>
      <c r="D196" s="256"/>
      <c r="E196" s="262">
        <f>E197</f>
        <v>3</v>
      </c>
      <c r="F196" s="262">
        <f>F197</f>
        <v>3</v>
      </c>
      <c r="G196" s="262">
        <f>G197</f>
        <v>3</v>
      </c>
      <c r="J196" s="289"/>
    </row>
    <row r="197" spans="1:11" ht="47.25">
      <c r="A197" s="255" t="s">
        <v>16</v>
      </c>
      <c r="B197" s="256" t="s">
        <v>171</v>
      </c>
      <c r="C197" s="256" t="s">
        <v>185</v>
      </c>
      <c r="D197" s="256" t="s">
        <v>17</v>
      </c>
      <c r="E197" s="262">
        <v>3</v>
      </c>
      <c r="F197" s="262">
        <v>3</v>
      </c>
      <c r="G197" s="262">
        <v>3</v>
      </c>
      <c r="H197" s="286"/>
      <c r="I197" s="286"/>
    </row>
    <row r="198" spans="1:11" ht="40.5" customHeight="1">
      <c r="A198" s="211" t="s">
        <v>188</v>
      </c>
      <c r="B198" s="256" t="s">
        <v>189</v>
      </c>
      <c r="C198" s="256"/>
      <c r="D198" s="256"/>
      <c r="E198" s="262">
        <f>E199</f>
        <v>217.5</v>
      </c>
      <c r="F198" s="262">
        <f t="shared" ref="F198:G198" si="58">F199</f>
        <v>217.5</v>
      </c>
      <c r="G198" s="262">
        <f t="shared" si="58"/>
        <v>217.5</v>
      </c>
    </row>
    <row r="199" spans="1:11" ht="26.25" customHeight="1">
      <c r="A199" s="211" t="s">
        <v>190</v>
      </c>
      <c r="B199" s="256" t="s">
        <v>189</v>
      </c>
      <c r="C199" s="256" t="s">
        <v>191</v>
      </c>
      <c r="D199" s="256"/>
      <c r="E199" s="262">
        <f>E200</f>
        <v>217.5</v>
      </c>
      <c r="F199" s="262">
        <f t="shared" ref="F199:G199" si="59">F200</f>
        <v>217.5</v>
      </c>
      <c r="G199" s="262">
        <f t="shared" si="59"/>
        <v>217.5</v>
      </c>
    </row>
    <row r="200" spans="1:11" ht="15.75" customHeight="1">
      <c r="A200" s="211" t="s">
        <v>19</v>
      </c>
      <c r="B200" s="256" t="s">
        <v>189</v>
      </c>
      <c r="C200" s="256" t="s">
        <v>191</v>
      </c>
      <c r="D200" s="256" t="s">
        <v>20</v>
      </c>
      <c r="E200" s="262">
        <v>217.5</v>
      </c>
      <c r="F200" s="262">
        <v>217.5</v>
      </c>
      <c r="G200" s="262">
        <v>217.5</v>
      </c>
    </row>
    <row r="201" spans="1:11" ht="78.75">
      <c r="A201" s="30" t="s">
        <v>192</v>
      </c>
      <c r="B201" s="325" t="s">
        <v>193</v>
      </c>
      <c r="C201" s="325"/>
      <c r="D201" s="256"/>
      <c r="E201" s="290">
        <f t="shared" ref="E201:G202" si="60">E202</f>
        <v>40.700000000000003</v>
      </c>
      <c r="F201" s="290">
        <f t="shared" si="60"/>
        <v>40.700000000000003</v>
      </c>
      <c r="G201" s="290">
        <f t="shared" si="60"/>
        <v>0</v>
      </c>
    </row>
    <row r="202" spans="1:11">
      <c r="A202" s="211" t="s">
        <v>190</v>
      </c>
      <c r="B202" s="325" t="s">
        <v>193</v>
      </c>
      <c r="C202" s="256" t="s">
        <v>191</v>
      </c>
      <c r="D202" s="256"/>
      <c r="E202" s="262">
        <f t="shared" si="60"/>
        <v>40.700000000000003</v>
      </c>
      <c r="F202" s="290">
        <f t="shared" si="60"/>
        <v>40.700000000000003</v>
      </c>
      <c r="G202" s="290">
        <f t="shared" si="60"/>
        <v>0</v>
      </c>
    </row>
    <row r="203" spans="1:11" ht="47.25">
      <c r="A203" s="211" t="s">
        <v>19</v>
      </c>
      <c r="B203" s="325" t="s">
        <v>193</v>
      </c>
      <c r="C203" s="256" t="s">
        <v>191</v>
      </c>
      <c r="D203" s="256" t="s">
        <v>20</v>
      </c>
      <c r="E203" s="262">
        <v>40.700000000000003</v>
      </c>
      <c r="F203" s="290">
        <v>40.700000000000003</v>
      </c>
      <c r="G203" s="290">
        <v>0</v>
      </c>
    </row>
    <row r="204" spans="1:11" ht="47.25">
      <c r="A204" s="32" t="s">
        <v>580</v>
      </c>
      <c r="B204" s="398" t="s">
        <v>197</v>
      </c>
      <c r="C204" s="398"/>
      <c r="D204" s="398"/>
      <c r="E204" s="321">
        <f>E205</f>
        <v>3471.9</v>
      </c>
      <c r="F204" s="321">
        <f t="shared" ref="F204:G205" si="61">F205</f>
        <v>2648.6</v>
      </c>
      <c r="G204" s="321">
        <f t="shared" si="61"/>
        <v>2134.1999999999998</v>
      </c>
    </row>
    <row r="205" spans="1:11">
      <c r="A205" s="31" t="s">
        <v>198</v>
      </c>
      <c r="B205" s="256" t="s">
        <v>199</v>
      </c>
      <c r="C205" s="256"/>
      <c r="D205" s="256"/>
      <c r="E205" s="262">
        <f>E206</f>
        <v>3471.9</v>
      </c>
      <c r="F205" s="262">
        <f t="shared" si="61"/>
        <v>2648.6</v>
      </c>
      <c r="G205" s="262">
        <f t="shared" si="61"/>
        <v>2134.1999999999998</v>
      </c>
    </row>
    <row r="206" spans="1:11">
      <c r="A206" s="31" t="s">
        <v>198</v>
      </c>
      <c r="B206" s="256" t="s">
        <v>200</v>
      </c>
      <c r="C206" s="256"/>
      <c r="D206" s="256"/>
      <c r="E206" s="262">
        <f>E209+E212+E218+E221+E224+E227+E230+E233+E217+E235</f>
        <v>3471.9</v>
      </c>
      <c r="F206" s="262">
        <f>F209+F212+F218+F221+F224+F227+F230+F233+F217+F235</f>
        <v>2648.6</v>
      </c>
      <c r="G206" s="262">
        <f>G209+G212+G218+G221+G224+G227+G230+G233+G217+G235</f>
        <v>2134.1999999999998</v>
      </c>
    </row>
    <row r="207" spans="1:11">
      <c r="A207" s="30" t="s">
        <v>201</v>
      </c>
      <c r="B207" s="256" t="s">
        <v>202</v>
      </c>
      <c r="C207" s="256"/>
      <c r="D207" s="256"/>
      <c r="E207" s="262">
        <f t="shared" ref="E207:G208" si="62">E208</f>
        <v>50</v>
      </c>
      <c r="F207" s="262">
        <f t="shared" si="62"/>
        <v>50</v>
      </c>
      <c r="G207" s="262">
        <f t="shared" si="62"/>
        <v>50</v>
      </c>
    </row>
    <row r="208" spans="1:11" s="286" customFormat="1" ht="42.75" customHeight="1">
      <c r="A208" s="31" t="s">
        <v>203</v>
      </c>
      <c r="B208" s="256" t="s">
        <v>202</v>
      </c>
      <c r="C208" s="256" t="s">
        <v>204</v>
      </c>
      <c r="D208" s="256"/>
      <c r="E208" s="262">
        <f t="shared" si="62"/>
        <v>50</v>
      </c>
      <c r="F208" s="262">
        <f t="shared" si="62"/>
        <v>50</v>
      </c>
      <c r="G208" s="262">
        <f t="shared" si="62"/>
        <v>50</v>
      </c>
      <c r="H208" s="35"/>
      <c r="I208" s="35"/>
      <c r="J208" s="293"/>
      <c r="K208" s="296"/>
    </row>
    <row r="209" spans="1:11" ht="27" customHeight="1">
      <c r="A209" s="31" t="s">
        <v>21</v>
      </c>
      <c r="B209" s="256" t="s">
        <v>202</v>
      </c>
      <c r="C209" s="256" t="s">
        <v>204</v>
      </c>
      <c r="D209" s="256" t="s">
        <v>22</v>
      </c>
      <c r="E209" s="262">
        <v>50</v>
      </c>
      <c r="F209" s="262">
        <v>50</v>
      </c>
      <c r="G209" s="262">
        <v>50</v>
      </c>
    </row>
    <row r="210" spans="1:11" s="286" customFormat="1" ht="42.75" customHeight="1">
      <c r="A210" s="30" t="s">
        <v>579</v>
      </c>
      <c r="B210" s="256" t="s">
        <v>209</v>
      </c>
      <c r="C210" s="256"/>
      <c r="D210" s="256"/>
      <c r="E210" s="262">
        <f t="shared" ref="E210:G211" si="63">E211</f>
        <v>5</v>
      </c>
      <c r="F210" s="262">
        <f t="shared" si="63"/>
        <v>5</v>
      </c>
      <c r="G210" s="262">
        <f t="shared" si="63"/>
        <v>5</v>
      </c>
      <c r="H210" s="35"/>
      <c r="I210" s="35"/>
      <c r="J210" s="293"/>
      <c r="K210" s="296"/>
    </row>
    <row r="211" spans="1:11" ht="15.75" customHeight="1">
      <c r="A211" s="30" t="s">
        <v>170</v>
      </c>
      <c r="B211" s="256" t="s">
        <v>209</v>
      </c>
      <c r="C211" s="256" t="s">
        <v>183</v>
      </c>
      <c r="D211" s="256"/>
      <c r="E211" s="262">
        <f t="shared" si="63"/>
        <v>5</v>
      </c>
      <c r="F211" s="262">
        <f t="shared" si="63"/>
        <v>5</v>
      </c>
      <c r="G211" s="262">
        <f t="shared" si="63"/>
        <v>5</v>
      </c>
    </row>
    <row r="212" spans="1:11">
      <c r="A212" s="31" t="s">
        <v>116</v>
      </c>
      <c r="B212" s="256" t="s">
        <v>209</v>
      </c>
      <c r="C212" s="256" t="s">
        <v>183</v>
      </c>
      <c r="D212" s="256" t="s">
        <v>449</v>
      </c>
      <c r="E212" s="262">
        <v>5</v>
      </c>
      <c r="F212" s="262">
        <v>5</v>
      </c>
      <c r="G212" s="262">
        <v>5</v>
      </c>
    </row>
    <row r="213" spans="1:11" ht="63">
      <c r="A213" s="31" t="s">
        <v>232</v>
      </c>
      <c r="B213" s="256" t="s">
        <v>233</v>
      </c>
      <c r="C213" s="256"/>
      <c r="D213" s="256"/>
      <c r="E213" s="253">
        <f>E214</f>
        <v>0</v>
      </c>
      <c r="F213" s="253">
        <f>F214</f>
        <v>0</v>
      </c>
      <c r="G213" s="253">
        <f>G214</f>
        <v>0</v>
      </c>
    </row>
    <row r="214" spans="1:11" ht="31.5">
      <c r="A214" s="283" t="s">
        <v>179</v>
      </c>
      <c r="B214" s="256" t="s">
        <v>233</v>
      </c>
      <c r="C214" s="256" t="s">
        <v>180</v>
      </c>
      <c r="D214" s="256"/>
      <c r="E214" s="253">
        <v>0</v>
      </c>
      <c r="F214" s="253">
        <f>F218</f>
        <v>0</v>
      </c>
      <c r="G214" s="253">
        <f>G218</f>
        <v>0</v>
      </c>
    </row>
    <row r="215" spans="1:11" ht="47.25">
      <c r="A215" s="20" t="s">
        <v>578</v>
      </c>
      <c r="B215" s="256" t="s">
        <v>199</v>
      </c>
      <c r="C215" s="256"/>
      <c r="D215" s="256"/>
      <c r="E215" s="262">
        <f>E216</f>
        <v>27.5</v>
      </c>
      <c r="F215" s="262">
        <f t="shared" ref="F215:G215" si="64">F216</f>
        <v>14.4</v>
      </c>
      <c r="G215" s="262">
        <f t="shared" si="64"/>
        <v>19.2</v>
      </c>
    </row>
    <row r="216" spans="1:11" ht="31.5">
      <c r="A216" s="31" t="s">
        <v>452</v>
      </c>
      <c r="B216" s="256" t="s">
        <v>516</v>
      </c>
      <c r="C216" s="256" t="s">
        <v>183</v>
      </c>
      <c r="D216" s="256"/>
      <c r="E216" s="262">
        <f>E217</f>
        <v>27.5</v>
      </c>
      <c r="F216" s="262">
        <f>F217</f>
        <v>14.4</v>
      </c>
      <c r="G216" s="262">
        <f>G217</f>
        <v>19.2</v>
      </c>
    </row>
    <row r="217" spans="1:11" ht="31.5">
      <c r="A217" s="31" t="s">
        <v>170</v>
      </c>
      <c r="B217" s="256" t="s">
        <v>516</v>
      </c>
      <c r="C217" s="256" t="s">
        <v>183</v>
      </c>
      <c r="D217" s="256" t="s">
        <v>453</v>
      </c>
      <c r="E217" s="262">
        <v>27.5</v>
      </c>
      <c r="F217" s="262">
        <v>14.4</v>
      </c>
      <c r="G217" s="262">
        <v>19.2</v>
      </c>
    </row>
    <row r="218" spans="1:11">
      <c r="A218" s="283" t="s">
        <v>23</v>
      </c>
      <c r="B218" s="256" t="s">
        <v>233</v>
      </c>
      <c r="C218" s="256" t="s">
        <v>180</v>
      </c>
      <c r="D218" s="256" t="s">
        <v>24</v>
      </c>
      <c r="E218" s="253">
        <v>0</v>
      </c>
      <c r="F218" s="253">
        <v>0</v>
      </c>
      <c r="G218" s="253">
        <v>0</v>
      </c>
    </row>
    <row r="219" spans="1:11" ht="63">
      <c r="A219" s="211" t="s">
        <v>675</v>
      </c>
      <c r="B219" s="256" t="s">
        <v>282</v>
      </c>
      <c r="C219" s="256"/>
      <c r="D219" s="256"/>
      <c r="E219" s="262">
        <f>E220</f>
        <v>300</v>
      </c>
      <c r="F219" s="262">
        <f t="shared" ref="F219:G219" si="65">F220</f>
        <v>250</v>
      </c>
      <c r="G219" s="262">
        <f t="shared" si="65"/>
        <v>250</v>
      </c>
    </row>
    <row r="220" spans="1:11" ht="15.75" customHeight="1">
      <c r="A220" s="326" t="s">
        <v>170</v>
      </c>
      <c r="B220" s="256" t="s">
        <v>282</v>
      </c>
      <c r="C220" s="256" t="s">
        <v>183</v>
      </c>
      <c r="D220" s="256"/>
      <c r="E220" s="262">
        <f t="shared" ref="E220:G220" si="66">E221</f>
        <v>300</v>
      </c>
      <c r="F220" s="262">
        <f t="shared" si="66"/>
        <v>250</v>
      </c>
      <c r="G220" s="262">
        <f t="shared" si="66"/>
        <v>250</v>
      </c>
      <c r="H220" s="286"/>
      <c r="I220" s="286"/>
    </row>
    <row r="221" spans="1:11">
      <c r="A221" s="211" t="s">
        <v>129</v>
      </c>
      <c r="B221" s="256" t="s">
        <v>282</v>
      </c>
      <c r="C221" s="256" t="s">
        <v>183</v>
      </c>
      <c r="D221" s="256" t="s">
        <v>5</v>
      </c>
      <c r="E221" s="262">
        <v>300</v>
      </c>
      <c r="F221" s="262">
        <v>250</v>
      </c>
      <c r="G221" s="262">
        <v>250</v>
      </c>
    </row>
    <row r="222" spans="1:11" ht="27" customHeight="1">
      <c r="A222" s="30" t="s">
        <v>294</v>
      </c>
      <c r="B222" s="256" t="s">
        <v>295</v>
      </c>
      <c r="C222" s="256"/>
      <c r="D222" s="256"/>
      <c r="E222" s="253">
        <f t="shared" ref="E222:G223" si="67">E223</f>
        <v>2276.4</v>
      </c>
      <c r="F222" s="253">
        <f t="shared" si="67"/>
        <v>1964.2</v>
      </c>
      <c r="G222" s="253">
        <f t="shared" si="67"/>
        <v>1500</v>
      </c>
    </row>
    <row r="223" spans="1:11" ht="31.5">
      <c r="A223" s="30" t="s">
        <v>170</v>
      </c>
      <c r="B223" s="256" t="s">
        <v>295</v>
      </c>
      <c r="C223" s="256" t="s">
        <v>183</v>
      </c>
      <c r="D223" s="256"/>
      <c r="E223" s="253">
        <f t="shared" si="67"/>
        <v>2276.4</v>
      </c>
      <c r="F223" s="253">
        <f t="shared" si="67"/>
        <v>1964.2</v>
      </c>
      <c r="G223" s="253">
        <f t="shared" si="67"/>
        <v>1500</v>
      </c>
    </row>
    <row r="224" spans="1:11">
      <c r="A224" s="38" t="s">
        <v>131</v>
      </c>
      <c r="B224" s="256" t="s">
        <v>295</v>
      </c>
      <c r="C224" s="256" t="s">
        <v>183</v>
      </c>
      <c r="D224" s="256" t="s">
        <v>9</v>
      </c>
      <c r="E224" s="253">
        <v>2276.4</v>
      </c>
      <c r="F224" s="253">
        <v>1964.2</v>
      </c>
      <c r="G224" s="253">
        <v>1500</v>
      </c>
    </row>
    <row r="225" spans="1:11">
      <c r="A225" s="30" t="s">
        <v>296</v>
      </c>
      <c r="B225" s="256" t="s">
        <v>297</v>
      </c>
      <c r="C225" s="256"/>
      <c r="D225" s="256"/>
      <c r="E225" s="253">
        <f t="shared" ref="E225:G225" si="68">E226</f>
        <v>300</v>
      </c>
      <c r="F225" s="253">
        <f t="shared" si="68"/>
        <v>200</v>
      </c>
      <c r="G225" s="253">
        <f t="shared" si="68"/>
        <v>150</v>
      </c>
    </row>
    <row r="226" spans="1:11" ht="31.5">
      <c r="A226" s="30" t="s">
        <v>170</v>
      </c>
      <c r="B226" s="256" t="s">
        <v>297</v>
      </c>
      <c r="C226" s="256" t="s">
        <v>183</v>
      </c>
      <c r="D226" s="256"/>
      <c r="E226" s="253">
        <v>300</v>
      </c>
      <c r="F226" s="253">
        <v>200</v>
      </c>
      <c r="G226" s="253">
        <f>G227</f>
        <v>150</v>
      </c>
    </row>
    <row r="227" spans="1:11" ht="78.75" customHeight="1">
      <c r="A227" s="38" t="s">
        <v>131</v>
      </c>
      <c r="B227" s="256" t="s">
        <v>297</v>
      </c>
      <c r="C227" s="256" t="s">
        <v>183</v>
      </c>
      <c r="D227" s="256" t="s">
        <v>9</v>
      </c>
      <c r="E227" s="253">
        <v>300</v>
      </c>
      <c r="F227" s="253">
        <v>200</v>
      </c>
      <c r="G227" s="253">
        <v>150</v>
      </c>
    </row>
    <row r="228" spans="1:11" s="286" customFormat="1">
      <c r="A228" s="38" t="s">
        <v>227</v>
      </c>
      <c r="B228" s="256" t="s">
        <v>228</v>
      </c>
      <c r="C228" s="256"/>
      <c r="D228" s="256"/>
      <c r="E228" s="253">
        <f>E230</f>
        <v>443</v>
      </c>
      <c r="F228" s="253">
        <f>F229</f>
        <v>100</v>
      </c>
      <c r="G228" s="253">
        <f>G229</f>
        <v>100</v>
      </c>
      <c r="H228" s="35"/>
      <c r="I228" s="35"/>
      <c r="J228" s="300"/>
      <c r="K228" s="296"/>
    </row>
    <row r="229" spans="1:11" ht="31.5">
      <c r="A229" s="30" t="s">
        <v>170</v>
      </c>
      <c r="B229" s="256" t="s">
        <v>226</v>
      </c>
      <c r="C229" s="256" t="s">
        <v>183</v>
      </c>
      <c r="D229" s="256"/>
      <c r="E229" s="253">
        <f>E230</f>
        <v>443</v>
      </c>
      <c r="F229" s="253">
        <f>F230</f>
        <v>100</v>
      </c>
      <c r="G229" s="253">
        <f>G230</f>
        <v>100</v>
      </c>
    </row>
    <row r="230" spans="1:11">
      <c r="A230" s="31" t="s">
        <v>116</v>
      </c>
      <c r="B230" s="256" t="s">
        <v>226</v>
      </c>
      <c r="C230" s="256" t="s">
        <v>183</v>
      </c>
      <c r="D230" s="256" t="s">
        <v>449</v>
      </c>
      <c r="E230" s="253">
        <v>443</v>
      </c>
      <c r="F230" s="253">
        <v>100</v>
      </c>
      <c r="G230" s="253">
        <v>100</v>
      </c>
    </row>
    <row r="231" spans="1:11" ht="31.5">
      <c r="A231" s="31" t="s">
        <v>286</v>
      </c>
      <c r="B231" s="256" t="s">
        <v>25</v>
      </c>
      <c r="C231" s="256"/>
      <c r="D231" s="256"/>
      <c r="E231" s="253">
        <f t="shared" ref="E231:G232" si="69">E232</f>
        <v>20</v>
      </c>
      <c r="F231" s="253">
        <f t="shared" si="69"/>
        <v>15</v>
      </c>
      <c r="G231" s="253">
        <f t="shared" si="69"/>
        <v>10</v>
      </c>
    </row>
    <row r="232" spans="1:11" ht="31.5">
      <c r="A232" s="30" t="s">
        <v>170</v>
      </c>
      <c r="B232" s="256" t="s">
        <v>287</v>
      </c>
      <c r="C232" s="256" t="s">
        <v>183</v>
      </c>
      <c r="D232" s="256"/>
      <c r="E232" s="253">
        <f t="shared" si="69"/>
        <v>20</v>
      </c>
      <c r="F232" s="253">
        <f t="shared" si="69"/>
        <v>15</v>
      </c>
      <c r="G232" s="253">
        <f t="shared" si="69"/>
        <v>10</v>
      </c>
    </row>
    <row r="233" spans="1:11">
      <c r="A233" s="31" t="s">
        <v>129</v>
      </c>
      <c r="B233" s="256" t="s">
        <v>287</v>
      </c>
      <c r="C233" s="256" t="s">
        <v>183</v>
      </c>
      <c r="D233" s="256" t="s">
        <v>5</v>
      </c>
      <c r="E233" s="253">
        <v>20</v>
      </c>
      <c r="F233" s="253">
        <v>15</v>
      </c>
      <c r="G233" s="253">
        <v>10</v>
      </c>
    </row>
    <row r="234" spans="1:11" ht="31.5">
      <c r="A234" s="327" t="s">
        <v>676</v>
      </c>
      <c r="B234" s="285" t="s">
        <v>61</v>
      </c>
      <c r="C234" s="322"/>
      <c r="D234" s="322"/>
      <c r="E234" s="323">
        <v>50</v>
      </c>
      <c r="F234" s="323">
        <v>50</v>
      </c>
      <c r="G234" s="323">
        <v>50</v>
      </c>
      <c r="H234" s="21">
        <v>50</v>
      </c>
    </row>
    <row r="235" spans="1:11">
      <c r="A235" s="20" t="s">
        <v>623</v>
      </c>
      <c r="B235" s="258" t="s">
        <v>61</v>
      </c>
      <c r="C235" s="256" t="s">
        <v>40</v>
      </c>
      <c r="D235" s="256" t="s">
        <v>5</v>
      </c>
      <c r="E235" s="253">
        <v>50</v>
      </c>
      <c r="F235" s="253">
        <v>50</v>
      </c>
      <c r="G235" s="253">
        <v>50</v>
      </c>
    </row>
    <row r="236" spans="1:11">
      <c r="A236" s="328" t="s">
        <v>129</v>
      </c>
      <c r="B236" s="258" t="s">
        <v>61</v>
      </c>
      <c r="C236" s="256" t="s">
        <v>40</v>
      </c>
      <c r="D236" s="256" t="s">
        <v>5</v>
      </c>
      <c r="E236" s="253">
        <v>50</v>
      </c>
      <c r="F236" s="253">
        <v>50</v>
      </c>
      <c r="G236" s="253">
        <v>50</v>
      </c>
    </row>
    <row r="237" spans="1:11">
      <c r="A237" s="30" t="s">
        <v>353</v>
      </c>
      <c r="B237" s="253"/>
      <c r="C237" s="256"/>
      <c r="D237" s="256"/>
      <c r="E237" s="253">
        <f>E16</f>
        <v>39759.079999999994</v>
      </c>
      <c r="F237" s="253">
        <f>F16</f>
        <v>31513.499999999996</v>
      </c>
      <c r="G237" s="253">
        <f>G16</f>
        <v>26753.5</v>
      </c>
    </row>
    <row r="238" spans="1:11">
      <c r="A238" s="284" t="s">
        <v>441</v>
      </c>
      <c r="B238" s="256"/>
      <c r="C238" s="256"/>
      <c r="D238" s="256"/>
      <c r="E238" s="253">
        <v>0</v>
      </c>
      <c r="F238" s="253">
        <v>687.58</v>
      </c>
      <c r="G238" s="253">
        <v>1408.1</v>
      </c>
    </row>
    <row r="239" spans="1:11" ht="20.25">
      <c r="A239" s="22" t="s">
        <v>440</v>
      </c>
      <c r="B239" s="398"/>
      <c r="C239" s="398"/>
      <c r="D239" s="398"/>
      <c r="E239" s="329">
        <f>E16</f>
        <v>39759.079999999994</v>
      </c>
      <c r="F239" s="329">
        <f>F237+F238</f>
        <v>32201.079999999998</v>
      </c>
      <c r="G239" s="329">
        <f>G237+G238</f>
        <v>28161.599999999999</v>
      </c>
    </row>
    <row r="242" spans="6:7">
      <c r="F242" s="12"/>
      <c r="G242" s="12"/>
    </row>
    <row r="244" spans="6:7">
      <c r="F244" s="12"/>
      <c r="G244" s="12"/>
    </row>
    <row r="245" spans="6:7">
      <c r="F245" s="12"/>
      <c r="G245" s="12"/>
    </row>
    <row r="258" spans="1:7">
      <c r="A258" s="245"/>
      <c r="B258" s="246"/>
      <c r="C258" s="246"/>
      <c r="D258" s="246"/>
      <c r="E258" s="214"/>
      <c r="F258" s="288"/>
      <c r="G258" s="288"/>
    </row>
    <row r="259" spans="1:7">
      <c r="A259" s="247"/>
      <c r="B259" s="210"/>
      <c r="C259" s="248"/>
      <c r="D259" s="248"/>
      <c r="E259" s="400"/>
      <c r="F259" s="400"/>
      <c r="G259" s="400"/>
    </row>
    <row r="260" spans="1:7">
      <c r="A260" s="247"/>
      <c r="B260" s="210"/>
      <c r="C260" s="248"/>
      <c r="D260" s="248"/>
      <c r="E260" s="400"/>
      <c r="F260" s="400"/>
      <c r="G260" s="400"/>
    </row>
    <row r="261" spans="1:7">
      <c r="A261" s="93"/>
      <c r="B261" s="210"/>
      <c r="C261" s="248"/>
      <c r="D261" s="248"/>
      <c r="E261" s="400"/>
      <c r="F261" s="400"/>
      <c r="G261" s="400"/>
    </row>
    <row r="262" spans="1:7">
      <c r="A262" s="93"/>
      <c r="B262" s="210"/>
      <c r="C262" s="248"/>
      <c r="D262" s="248"/>
      <c r="E262" s="400"/>
      <c r="F262" s="400"/>
      <c r="G262" s="400"/>
    </row>
    <row r="263" spans="1:7">
      <c r="A263" s="93"/>
      <c r="B263" s="210"/>
      <c r="C263" s="248"/>
      <c r="D263" s="248"/>
      <c r="E263" s="249"/>
      <c r="F263" s="249"/>
      <c r="G263" s="249"/>
    </row>
    <row r="264" spans="1:7">
      <c r="A264" s="247"/>
      <c r="B264" s="210"/>
      <c r="C264" s="248"/>
      <c r="D264" s="248"/>
      <c r="E264" s="400"/>
      <c r="F264" s="400"/>
      <c r="G264" s="400"/>
    </row>
    <row r="265" spans="1:7">
      <c r="A265" s="247"/>
      <c r="B265" s="210"/>
      <c r="C265" s="248"/>
      <c r="D265" s="248"/>
      <c r="E265" s="400"/>
      <c r="F265" s="400"/>
      <c r="G265" s="400"/>
    </row>
    <row r="266" spans="1:7">
      <c r="A266" s="93"/>
      <c r="B266" s="210"/>
      <c r="C266" s="248"/>
      <c r="D266" s="248"/>
      <c r="E266" s="400"/>
      <c r="F266" s="400"/>
      <c r="G266" s="400"/>
    </row>
    <row r="267" spans="1:7">
      <c r="A267" s="93"/>
      <c r="B267" s="210"/>
      <c r="C267" s="248"/>
      <c r="D267" s="248"/>
      <c r="E267" s="400"/>
      <c r="F267" s="400"/>
      <c r="G267" s="400"/>
    </row>
    <row r="268" spans="1:7">
      <c r="A268" s="93"/>
      <c r="B268" s="210"/>
      <c r="C268" s="248"/>
      <c r="D268" s="248"/>
      <c r="E268" s="249"/>
      <c r="F268" s="249"/>
      <c r="G268" s="249"/>
    </row>
    <row r="269" spans="1:7">
      <c r="A269" s="245"/>
      <c r="B269" s="246"/>
      <c r="C269" s="246"/>
      <c r="D269" s="246"/>
      <c r="E269" s="214"/>
      <c r="F269" s="288"/>
      <c r="G269" s="288"/>
    </row>
  </sheetData>
  <autoFilter ref="A16:L239"/>
  <mergeCells count="14">
    <mergeCell ref="A2:G2"/>
    <mergeCell ref="B6:G6"/>
    <mergeCell ref="C1:I1"/>
    <mergeCell ref="C3:I3"/>
    <mergeCell ref="B5:I5"/>
    <mergeCell ref="D4:G4"/>
    <mergeCell ref="C7:E7"/>
    <mergeCell ref="A13:A14"/>
    <mergeCell ref="B13:B14"/>
    <mergeCell ref="C13:C14"/>
    <mergeCell ref="D13:D14"/>
    <mergeCell ref="A8:E8"/>
    <mergeCell ref="E13:G13"/>
    <mergeCell ref="A9:G11"/>
  </mergeCells>
  <phoneticPr fontId="46" type="noConversion"/>
  <pageMargins left="0.78740157480314965" right="0.39370078740157483" top="0.78740157480314965" bottom="0.78740157480314965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66"/>
  <sheetViews>
    <sheetView topLeftCell="A118" zoomScale="89" zoomScaleNormal="89" workbookViewId="0">
      <selection activeCell="G124" sqref="G124"/>
    </sheetView>
  </sheetViews>
  <sheetFormatPr defaultColWidth="8.85546875" defaultRowHeight="15.75"/>
  <cols>
    <col min="1" max="1" width="45.28515625" style="11" customWidth="1"/>
    <col min="2" max="2" width="8.5703125" style="12" customWidth="1"/>
    <col min="3" max="3" width="7.140625" style="12" customWidth="1"/>
    <col min="4" max="4" width="7" style="12" customWidth="1"/>
    <col min="5" max="5" width="15.28515625" style="12" customWidth="1"/>
    <col min="6" max="6" width="8" style="12" customWidth="1"/>
    <col min="7" max="7" width="14.28515625" style="12" customWidth="1"/>
    <col min="8" max="8" width="13.7109375" style="14" customWidth="1"/>
    <col min="9" max="9" width="14.42578125" style="14" customWidth="1"/>
    <col min="10" max="16384" width="8.85546875" style="14"/>
  </cols>
  <sheetData>
    <row r="1" spans="1:9">
      <c r="A1" s="197" t="s">
        <v>473</v>
      </c>
      <c r="D1" s="13"/>
      <c r="E1" s="477" t="s">
        <v>145</v>
      </c>
      <c r="F1" s="477"/>
      <c r="G1" s="477"/>
      <c r="H1" s="477"/>
      <c r="I1" s="477"/>
    </row>
    <row r="2" spans="1:9">
      <c r="A2" s="197" t="s">
        <v>474</v>
      </c>
      <c r="D2" s="13"/>
      <c r="E2" s="477"/>
      <c r="F2" s="477"/>
      <c r="G2" s="477"/>
      <c r="H2" s="489" t="s">
        <v>48</v>
      </c>
      <c r="I2" s="489"/>
    </row>
    <row r="3" spans="1:9">
      <c r="A3" s="198" t="s">
        <v>475</v>
      </c>
      <c r="D3" s="13"/>
      <c r="E3" s="149"/>
      <c r="F3" s="477" t="s">
        <v>106</v>
      </c>
      <c r="G3" s="477"/>
      <c r="H3" s="477"/>
      <c r="I3" s="477"/>
    </row>
    <row r="4" spans="1:9">
      <c r="D4" s="477" t="s">
        <v>146</v>
      </c>
      <c r="E4" s="477"/>
      <c r="F4" s="477"/>
      <c r="G4" s="477"/>
      <c r="H4" s="477"/>
      <c r="I4" s="477"/>
    </row>
    <row r="5" spans="1:9">
      <c r="D5" s="13"/>
      <c r="E5" s="477" t="s">
        <v>147</v>
      </c>
      <c r="F5" s="477"/>
      <c r="G5" s="477"/>
      <c r="H5" s="477"/>
      <c r="I5" s="477"/>
    </row>
    <row r="6" spans="1:9">
      <c r="E6" s="534"/>
      <c r="F6" s="534"/>
      <c r="G6" s="534"/>
    </row>
    <row r="7" spans="1:9" ht="16.5">
      <c r="A7" s="551" t="s">
        <v>148</v>
      </c>
      <c r="B7" s="551"/>
      <c r="C7" s="551"/>
      <c r="D7" s="551"/>
      <c r="E7" s="551"/>
      <c r="F7" s="551"/>
      <c r="G7" s="551"/>
      <c r="H7" s="551"/>
      <c r="I7" s="551"/>
    </row>
    <row r="8" spans="1:9" ht="16.5">
      <c r="A8" s="551" t="s">
        <v>149</v>
      </c>
      <c r="B8" s="551"/>
      <c r="C8" s="551"/>
      <c r="D8" s="551"/>
      <c r="E8" s="551"/>
      <c r="F8" s="551"/>
      <c r="G8" s="551"/>
      <c r="H8" s="551"/>
      <c r="I8" s="551"/>
    </row>
    <row r="9" spans="1:9" ht="16.5">
      <c r="A9" s="551" t="s">
        <v>75</v>
      </c>
      <c r="B9" s="551"/>
      <c r="C9" s="551"/>
      <c r="D9" s="551"/>
      <c r="E9" s="551"/>
      <c r="F9" s="551"/>
      <c r="G9" s="551"/>
      <c r="H9" s="551"/>
      <c r="I9" s="551"/>
    </row>
    <row r="10" spans="1:9">
      <c r="A10" s="550"/>
      <c r="B10" s="550"/>
      <c r="C10" s="550"/>
      <c r="D10" s="550"/>
      <c r="E10" s="550"/>
      <c r="F10" s="550"/>
      <c r="G10" s="550"/>
    </row>
    <row r="12" spans="1:9" ht="38.25" customHeight="1">
      <c r="A12" s="533" t="s">
        <v>150</v>
      </c>
      <c r="B12" s="533" t="s">
        <v>151</v>
      </c>
      <c r="C12" s="533" t="s">
        <v>152</v>
      </c>
      <c r="D12" s="533" t="s">
        <v>153</v>
      </c>
      <c r="E12" s="533" t="s">
        <v>154</v>
      </c>
      <c r="F12" s="533" t="s">
        <v>155</v>
      </c>
      <c r="G12" s="533" t="s">
        <v>156</v>
      </c>
      <c r="H12" s="533"/>
      <c r="I12" s="533"/>
    </row>
    <row r="13" spans="1:9" ht="25.5" customHeight="1">
      <c r="A13" s="533"/>
      <c r="B13" s="533"/>
      <c r="C13" s="533"/>
      <c r="D13" s="533"/>
      <c r="E13" s="533"/>
      <c r="F13" s="533"/>
      <c r="G13" s="15" t="s">
        <v>426</v>
      </c>
      <c r="H13" s="15" t="s">
        <v>427</v>
      </c>
      <c r="I13" s="15" t="s">
        <v>52</v>
      </c>
    </row>
    <row r="14" spans="1:9">
      <c r="A14" s="158">
        <v>1</v>
      </c>
      <c r="B14" s="158">
        <v>2</v>
      </c>
      <c r="C14" s="158">
        <v>3</v>
      </c>
      <c r="D14" s="158">
        <v>4</v>
      </c>
      <c r="E14" s="158">
        <v>5</v>
      </c>
      <c r="F14" s="158">
        <v>6</v>
      </c>
      <c r="G14" s="158">
        <v>7</v>
      </c>
      <c r="H14" s="27">
        <v>8</v>
      </c>
      <c r="I14" s="27">
        <v>9</v>
      </c>
    </row>
    <row r="15" spans="1:9">
      <c r="A15" s="126" t="s">
        <v>157</v>
      </c>
      <c r="B15" s="116"/>
      <c r="C15" s="116"/>
      <c r="D15" s="116"/>
      <c r="E15" s="116"/>
      <c r="F15" s="116"/>
      <c r="G15" s="102">
        <f>G16</f>
        <v>39779.699999999997</v>
      </c>
      <c r="H15" s="102">
        <f t="shared" ref="H15:I15" si="0">H16</f>
        <v>26577.300000000003</v>
      </c>
      <c r="I15" s="102">
        <f t="shared" si="0"/>
        <v>25346.399999999998</v>
      </c>
    </row>
    <row r="16" spans="1:9" ht="63">
      <c r="A16" s="126" t="s">
        <v>158</v>
      </c>
      <c r="B16" s="116" t="s">
        <v>159</v>
      </c>
      <c r="C16" s="116"/>
      <c r="D16" s="116"/>
      <c r="E16" s="116"/>
      <c r="F16" s="106"/>
      <c r="G16" s="102">
        <f>G17+G88+G95+G105+G138+G222+G227+G244+G253</f>
        <v>39779.699999999997</v>
      </c>
      <c r="H16" s="102">
        <f>H17+H88+H95+H105+H138+H222+H227+H244+H253</f>
        <v>26577.300000000003</v>
      </c>
      <c r="I16" s="102">
        <f>I17+I88+I95+I105+I138+I222+I227+I244+I253</f>
        <v>25346.399999999998</v>
      </c>
    </row>
    <row r="17" spans="1:9" ht="31.5">
      <c r="A17" s="195" t="s">
        <v>160</v>
      </c>
      <c r="B17" s="109" t="s">
        <v>159</v>
      </c>
      <c r="C17" s="109" t="s">
        <v>161</v>
      </c>
      <c r="D17" s="109" t="s">
        <v>162</v>
      </c>
      <c r="E17" s="109"/>
      <c r="F17" s="106"/>
      <c r="G17" s="160">
        <f>G18+G23+G37+G45++G51</f>
        <v>7487.4</v>
      </c>
      <c r="H17" s="160">
        <f t="shared" ref="H17:I17" si="1">H18+H23+H37+H45++H51</f>
        <v>7706.1</v>
      </c>
      <c r="I17" s="160">
        <f t="shared" si="1"/>
        <v>7924.7999999999993</v>
      </c>
    </row>
    <row r="18" spans="1:9" ht="78.75">
      <c r="A18" s="159" t="s">
        <v>111</v>
      </c>
      <c r="B18" s="109" t="s">
        <v>159</v>
      </c>
      <c r="C18" s="109" t="s">
        <v>161</v>
      </c>
      <c r="D18" s="109" t="s">
        <v>163</v>
      </c>
      <c r="E18" s="109"/>
      <c r="F18" s="106"/>
      <c r="G18" s="160">
        <f>G22</f>
        <v>6</v>
      </c>
      <c r="H18" s="160">
        <f t="shared" ref="H18:I18" si="2">H22</f>
        <v>6.3</v>
      </c>
      <c r="I18" s="160">
        <f t="shared" si="2"/>
        <v>6.5</v>
      </c>
    </row>
    <row r="19" spans="1:9" ht="31.5">
      <c r="A19" s="98" t="s">
        <v>164</v>
      </c>
      <c r="B19" s="99" t="s">
        <v>159</v>
      </c>
      <c r="C19" s="99" t="s">
        <v>161</v>
      </c>
      <c r="D19" s="99" t="s">
        <v>163</v>
      </c>
      <c r="E19" s="99" t="s">
        <v>165</v>
      </c>
      <c r="F19" s="106"/>
      <c r="G19" s="97">
        <f>G20</f>
        <v>6</v>
      </c>
      <c r="H19" s="97">
        <f t="shared" ref="H19:I21" si="3">H20</f>
        <v>6.3</v>
      </c>
      <c r="I19" s="97">
        <f t="shared" si="3"/>
        <v>6.5</v>
      </c>
    </row>
    <row r="20" spans="1:9" ht="31.5">
      <c r="A20" s="98" t="s">
        <v>166</v>
      </c>
      <c r="B20" s="116" t="s">
        <v>159</v>
      </c>
      <c r="C20" s="99" t="s">
        <v>161</v>
      </c>
      <c r="D20" s="99" t="s">
        <v>163</v>
      </c>
      <c r="E20" s="99" t="s">
        <v>167</v>
      </c>
      <c r="F20" s="106"/>
      <c r="G20" s="97">
        <f>G21</f>
        <v>6</v>
      </c>
      <c r="H20" s="97">
        <f t="shared" si="3"/>
        <v>6.3</v>
      </c>
      <c r="I20" s="97">
        <f t="shared" si="3"/>
        <v>6.5</v>
      </c>
    </row>
    <row r="21" spans="1:9">
      <c r="A21" s="98" t="s">
        <v>168</v>
      </c>
      <c r="B21" s="109" t="s">
        <v>159</v>
      </c>
      <c r="C21" s="99" t="s">
        <v>161</v>
      </c>
      <c r="D21" s="99" t="s">
        <v>163</v>
      </c>
      <c r="E21" s="99" t="s">
        <v>169</v>
      </c>
      <c r="F21" s="106"/>
      <c r="G21" s="97">
        <f>G22</f>
        <v>6</v>
      </c>
      <c r="H21" s="97">
        <f t="shared" si="3"/>
        <v>6.3</v>
      </c>
      <c r="I21" s="97">
        <f t="shared" si="3"/>
        <v>6.5</v>
      </c>
    </row>
    <row r="22" spans="1:9" ht="47.25">
      <c r="A22" s="100" t="s">
        <v>170</v>
      </c>
      <c r="B22" s="109" t="s">
        <v>159</v>
      </c>
      <c r="C22" s="99" t="s">
        <v>161</v>
      </c>
      <c r="D22" s="99" t="s">
        <v>163</v>
      </c>
      <c r="E22" s="99" t="s">
        <v>171</v>
      </c>
      <c r="F22" s="106" t="s">
        <v>185</v>
      </c>
      <c r="G22" s="97">
        <v>6</v>
      </c>
      <c r="H22" s="97">
        <v>6.3</v>
      </c>
      <c r="I22" s="97">
        <v>6.5</v>
      </c>
    </row>
    <row r="23" spans="1:9" ht="94.5">
      <c r="A23" s="126" t="s">
        <v>172</v>
      </c>
      <c r="B23" s="99" t="s">
        <v>159</v>
      </c>
      <c r="C23" s="109" t="s">
        <v>161</v>
      </c>
      <c r="D23" s="109" t="s">
        <v>173</v>
      </c>
      <c r="E23" s="109"/>
      <c r="F23" s="106"/>
      <c r="G23" s="160">
        <f>G24+G30+G35+G36</f>
        <v>6418.2999999999993</v>
      </c>
      <c r="H23" s="160">
        <f t="shared" ref="H23:I23" si="4">H24+H30+H35+H36</f>
        <v>6662.7</v>
      </c>
      <c r="I23" s="160">
        <f t="shared" si="4"/>
        <v>6916.9</v>
      </c>
    </row>
    <row r="24" spans="1:9" ht="31.5">
      <c r="A24" s="98" t="s">
        <v>164</v>
      </c>
      <c r="B24" s="116" t="s">
        <v>159</v>
      </c>
      <c r="C24" s="99" t="s">
        <v>161</v>
      </c>
      <c r="D24" s="99" t="s">
        <v>173</v>
      </c>
      <c r="E24" s="99" t="s">
        <v>165</v>
      </c>
      <c r="F24" s="106"/>
      <c r="G24" s="97">
        <f>G25</f>
        <v>1371.4</v>
      </c>
      <c r="H24" s="97">
        <f>H25</f>
        <v>1426.3</v>
      </c>
      <c r="I24" s="97">
        <f>I25</f>
        <v>1483.4</v>
      </c>
    </row>
    <row r="25" spans="1:9" ht="63">
      <c r="A25" s="100" t="s">
        <v>174</v>
      </c>
      <c r="B25" s="109" t="s">
        <v>159</v>
      </c>
      <c r="C25" s="99" t="s">
        <v>161</v>
      </c>
      <c r="D25" s="99" t="s">
        <v>173</v>
      </c>
      <c r="E25" s="107" t="s">
        <v>175</v>
      </c>
      <c r="F25" s="106"/>
      <c r="G25" s="97">
        <f>G27</f>
        <v>1371.4</v>
      </c>
      <c r="H25" s="97">
        <f>H27</f>
        <v>1426.3</v>
      </c>
      <c r="I25" s="97">
        <f>I27</f>
        <v>1483.4</v>
      </c>
    </row>
    <row r="26" spans="1:9">
      <c r="A26" s="98" t="s">
        <v>168</v>
      </c>
      <c r="B26" s="109" t="s">
        <v>159</v>
      </c>
      <c r="C26" s="99" t="s">
        <v>161</v>
      </c>
      <c r="D26" s="99" t="s">
        <v>173</v>
      </c>
      <c r="E26" s="107" t="s">
        <v>176</v>
      </c>
      <c r="F26" s="106"/>
      <c r="G26" s="97">
        <f t="shared" ref="G26:I27" si="5">G27</f>
        <v>1371.4</v>
      </c>
      <c r="H26" s="97">
        <f t="shared" si="5"/>
        <v>1426.3</v>
      </c>
      <c r="I26" s="97">
        <f t="shared" si="5"/>
        <v>1483.4</v>
      </c>
    </row>
    <row r="27" spans="1:9" ht="110.25">
      <c r="A27" s="125" t="s">
        <v>177</v>
      </c>
      <c r="B27" s="99" t="s">
        <v>159</v>
      </c>
      <c r="C27" s="99" t="s">
        <v>161</v>
      </c>
      <c r="D27" s="99" t="s">
        <v>173</v>
      </c>
      <c r="E27" s="107" t="s">
        <v>178</v>
      </c>
      <c r="F27" s="106"/>
      <c r="G27" s="97">
        <f t="shared" si="5"/>
        <v>1371.4</v>
      </c>
      <c r="H27" s="97">
        <f t="shared" si="5"/>
        <v>1426.3</v>
      </c>
      <c r="I27" s="97">
        <f t="shared" si="5"/>
        <v>1483.4</v>
      </c>
    </row>
    <row r="28" spans="1:9" ht="31.5">
      <c r="A28" s="98" t="s">
        <v>179</v>
      </c>
      <c r="B28" s="116" t="s">
        <v>159</v>
      </c>
      <c r="C28" s="99" t="s">
        <v>161</v>
      </c>
      <c r="D28" s="99" t="s">
        <v>173</v>
      </c>
      <c r="E28" s="107" t="s">
        <v>178</v>
      </c>
      <c r="F28" s="106" t="s">
        <v>180</v>
      </c>
      <c r="G28" s="97">
        <v>1371.4</v>
      </c>
      <c r="H28" s="97">
        <v>1426.3</v>
      </c>
      <c r="I28" s="97">
        <v>1483.4</v>
      </c>
    </row>
    <row r="29" spans="1:9" ht="31.5">
      <c r="A29" s="125" t="s">
        <v>166</v>
      </c>
      <c r="B29" s="109" t="s">
        <v>159</v>
      </c>
      <c r="C29" s="99" t="s">
        <v>161</v>
      </c>
      <c r="D29" s="99" t="s">
        <v>173</v>
      </c>
      <c r="E29" s="107" t="s">
        <v>167</v>
      </c>
      <c r="F29" s="106"/>
      <c r="G29" s="97">
        <f>G30+G33</f>
        <v>5046.8999999999996</v>
      </c>
      <c r="H29" s="97">
        <f t="shared" ref="H29:I29" si="6">H30+H33</f>
        <v>5236.3999999999996</v>
      </c>
      <c r="I29" s="97">
        <f t="shared" si="6"/>
        <v>5433.5</v>
      </c>
    </row>
    <row r="30" spans="1:9">
      <c r="A30" s="98" t="s">
        <v>168</v>
      </c>
      <c r="B30" s="109" t="s">
        <v>159</v>
      </c>
      <c r="C30" s="99" t="s">
        <v>161</v>
      </c>
      <c r="D30" s="99" t="s">
        <v>173</v>
      </c>
      <c r="E30" s="107" t="s">
        <v>169</v>
      </c>
      <c r="F30" s="106"/>
      <c r="G30" s="97">
        <f t="shared" ref="G30:I31" si="7">G31</f>
        <v>4736.8999999999996</v>
      </c>
      <c r="H30" s="97">
        <f t="shared" si="7"/>
        <v>4926.3999999999996</v>
      </c>
      <c r="I30" s="97">
        <f t="shared" si="7"/>
        <v>5123.5</v>
      </c>
    </row>
    <row r="31" spans="1:9" ht="54.75" customHeight="1">
      <c r="A31" s="125" t="s">
        <v>181</v>
      </c>
      <c r="B31" s="99" t="s">
        <v>159</v>
      </c>
      <c r="C31" s="99" t="s">
        <v>161</v>
      </c>
      <c r="D31" s="99" t="s">
        <v>173</v>
      </c>
      <c r="E31" s="107" t="s">
        <v>171</v>
      </c>
      <c r="F31" s="106"/>
      <c r="G31" s="97">
        <f t="shared" si="7"/>
        <v>4736.8999999999996</v>
      </c>
      <c r="H31" s="97">
        <f t="shared" si="7"/>
        <v>4926.3999999999996</v>
      </c>
      <c r="I31" s="97">
        <f t="shared" si="7"/>
        <v>5123.5</v>
      </c>
    </row>
    <row r="32" spans="1:9" ht="31.5">
      <c r="A32" s="98" t="s">
        <v>179</v>
      </c>
      <c r="B32" s="116" t="s">
        <v>159</v>
      </c>
      <c r="C32" s="99" t="s">
        <v>161</v>
      </c>
      <c r="D32" s="99" t="s">
        <v>173</v>
      </c>
      <c r="E32" s="107" t="s">
        <v>171</v>
      </c>
      <c r="F32" s="106" t="s">
        <v>180</v>
      </c>
      <c r="G32" s="97">
        <v>4736.8999999999996</v>
      </c>
      <c r="H32" s="97">
        <v>4926.3999999999996</v>
      </c>
      <c r="I32" s="97">
        <v>5123.5</v>
      </c>
    </row>
    <row r="33" spans="1:9" ht="63">
      <c r="A33" s="125" t="s">
        <v>182</v>
      </c>
      <c r="B33" s="109" t="s">
        <v>159</v>
      </c>
      <c r="C33" s="99" t="s">
        <v>161</v>
      </c>
      <c r="D33" s="99" t="s">
        <v>173</v>
      </c>
      <c r="E33" s="107" t="s">
        <v>171</v>
      </c>
      <c r="F33" s="106"/>
      <c r="G33" s="97">
        <f>G34</f>
        <v>310</v>
      </c>
      <c r="H33" s="97">
        <f>H34</f>
        <v>310</v>
      </c>
      <c r="I33" s="97">
        <f>I35+I36</f>
        <v>310</v>
      </c>
    </row>
    <row r="34" spans="1:9" ht="31.5">
      <c r="A34" s="98" t="s">
        <v>179</v>
      </c>
      <c r="B34" s="109" t="s">
        <v>159</v>
      </c>
      <c r="C34" s="99" t="s">
        <v>161</v>
      </c>
      <c r="D34" s="99" t="s">
        <v>173</v>
      </c>
      <c r="E34" s="107" t="s">
        <v>171</v>
      </c>
      <c r="F34" s="106"/>
      <c r="G34" s="101">
        <f>G36+G35</f>
        <v>310</v>
      </c>
      <c r="H34" s="101">
        <f>H36+H35</f>
        <v>310</v>
      </c>
      <c r="I34" s="101">
        <v>310</v>
      </c>
    </row>
    <row r="35" spans="1:9" ht="47.25">
      <c r="A35" s="100" t="s">
        <v>170</v>
      </c>
      <c r="B35" s="99" t="s">
        <v>159</v>
      </c>
      <c r="C35" s="99" t="s">
        <v>161</v>
      </c>
      <c r="D35" s="99" t="s">
        <v>173</v>
      </c>
      <c r="E35" s="107" t="s">
        <v>171</v>
      </c>
      <c r="F35" s="106" t="s">
        <v>183</v>
      </c>
      <c r="G35" s="101">
        <v>300</v>
      </c>
      <c r="H35" s="101">
        <v>300</v>
      </c>
      <c r="I35" s="101">
        <v>300</v>
      </c>
    </row>
    <row r="36" spans="1:9">
      <c r="A36" s="100" t="s">
        <v>184</v>
      </c>
      <c r="B36" s="116" t="s">
        <v>159</v>
      </c>
      <c r="C36" s="99" t="s">
        <v>161</v>
      </c>
      <c r="D36" s="99" t="s">
        <v>173</v>
      </c>
      <c r="E36" s="107" t="s">
        <v>171</v>
      </c>
      <c r="F36" s="106" t="s">
        <v>185</v>
      </c>
      <c r="G36" s="101">
        <v>10</v>
      </c>
      <c r="H36" s="101">
        <v>10</v>
      </c>
      <c r="I36" s="101">
        <v>10</v>
      </c>
    </row>
    <row r="37" spans="1:9" ht="63">
      <c r="A37" s="126" t="s">
        <v>186</v>
      </c>
      <c r="B37" s="109" t="s">
        <v>159</v>
      </c>
      <c r="C37" s="109" t="s">
        <v>161</v>
      </c>
      <c r="D37" s="109" t="s">
        <v>187</v>
      </c>
      <c r="E37" s="116"/>
      <c r="F37" s="106"/>
      <c r="G37" s="102">
        <f t="shared" ref="G37:I39" si="8">G38</f>
        <v>291.60000000000002</v>
      </c>
      <c r="H37" s="102">
        <f t="shared" si="8"/>
        <v>291.60000000000002</v>
      </c>
      <c r="I37" s="102">
        <f t="shared" si="8"/>
        <v>250.9</v>
      </c>
    </row>
    <row r="38" spans="1:9" ht="31.5">
      <c r="A38" s="98" t="s">
        <v>164</v>
      </c>
      <c r="B38" s="109" t="s">
        <v>159</v>
      </c>
      <c r="C38" s="99" t="s">
        <v>161</v>
      </c>
      <c r="D38" s="99" t="s">
        <v>187</v>
      </c>
      <c r="E38" s="107" t="s">
        <v>165</v>
      </c>
      <c r="F38" s="106"/>
      <c r="G38" s="101">
        <f t="shared" si="8"/>
        <v>291.60000000000002</v>
      </c>
      <c r="H38" s="101">
        <f t="shared" si="8"/>
        <v>291.60000000000002</v>
      </c>
      <c r="I38" s="101">
        <f t="shared" si="8"/>
        <v>250.9</v>
      </c>
    </row>
    <row r="39" spans="1:9" ht="31.5">
      <c r="A39" s="98" t="s">
        <v>166</v>
      </c>
      <c r="B39" s="99" t="s">
        <v>159</v>
      </c>
      <c r="C39" s="99" t="s">
        <v>161</v>
      </c>
      <c r="D39" s="99" t="s">
        <v>187</v>
      </c>
      <c r="E39" s="107" t="s">
        <v>167</v>
      </c>
      <c r="F39" s="106"/>
      <c r="G39" s="101">
        <f t="shared" si="8"/>
        <v>291.60000000000002</v>
      </c>
      <c r="H39" s="101">
        <f t="shared" si="8"/>
        <v>291.60000000000002</v>
      </c>
      <c r="I39" s="101">
        <f t="shared" si="8"/>
        <v>250.9</v>
      </c>
    </row>
    <row r="40" spans="1:9">
      <c r="A40" s="98" t="s">
        <v>168</v>
      </c>
      <c r="B40" s="116" t="s">
        <v>159</v>
      </c>
      <c r="C40" s="99" t="s">
        <v>161</v>
      </c>
      <c r="D40" s="99" t="s">
        <v>187</v>
      </c>
      <c r="E40" s="107" t="s">
        <v>169</v>
      </c>
      <c r="F40" s="106"/>
      <c r="G40" s="101">
        <f>G42+G44</f>
        <v>291.60000000000002</v>
      </c>
      <c r="H40" s="101">
        <f>H42+H44</f>
        <v>291.60000000000002</v>
      </c>
      <c r="I40" s="101">
        <f>I42+I44</f>
        <v>250.9</v>
      </c>
    </row>
    <row r="41" spans="1:9" ht="78.75">
      <c r="A41" s="125" t="s">
        <v>188</v>
      </c>
      <c r="B41" s="109" t="s">
        <v>159</v>
      </c>
      <c r="C41" s="99" t="s">
        <v>161</v>
      </c>
      <c r="D41" s="99" t="s">
        <v>187</v>
      </c>
      <c r="E41" s="107" t="s">
        <v>189</v>
      </c>
      <c r="F41" s="106"/>
      <c r="G41" s="101">
        <f>G42</f>
        <v>250.9</v>
      </c>
      <c r="H41" s="101">
        <f>H42</f>
        <v>250.9</v>
      </c>
      <c r="I41" s="101">
        <f>I42</f>
        <v>250.9</v>
      </c>
    </row>
    <row r="42" spans="1:9">
      <c r="A42" s="125" t="s">
        <v>190</v>
      </c>
      <c r="B42" s="109" t="s">
        <v>159</v>
      </c>
      <c r="C42" s="99" t="s">
        <v>161</v>
      </c>
      <c r="D42" s="99" t="s">
        <v>187</v>
      </c>
      <c r="E42" s="107" t="s">
        <v>189</v>
      </c>
      <c r="F42" s="106" t="s">
        <v>191</v>
      </c>
      <c r="G42" s="101">
        <v>250.9</v>
      </c>
      <c r="H42" s="101">
        <v>250.9</v>
      </c>
      <c r="I42" s="101">
        <v>250.9</v>
      </c>
    </row>
    <row r="43" spans="1:9" ht="81.75" customHeight="1">
      <c r="A43" s="100" t="s">
        <v>192</v>
      </c>
      <c r="B43" s="99" t="s">
        <v>159</v>
      </c>
      <c r="C43" s="99" t="s">
        <v>161</v>
      </c>
      <c r="D43" s="99" t="s">
        <v>187</v>
      </c>
      <c r="E43" s="99" t="s">
        <v>193</v>
      </c>
      <c r="F43" s="106"/>
      <c r="G43" s="97">
        <f>G44</f>
        <v>40.700000000000003</v>
      </c>
      <c r="H43" s="97">
        <f>H44</f>
        <v>40.700000000000003</v>
      </c>
      <c r="I43" s="97">
        <f>I44</f>
        <v>0</v>
      </c>
    </row>
    <row r="44" spans="1:9">
      <c r="A44" s="125" t="s">
        <v>190</v>
      </c>
      <c r="B44" s="116" t="s">
        <v>159</v>
      </c>
      <c r="C44" s="99" t="s">
        <v>161</v>
      </c>
      <c r="D44" s="99" t="s">
        <v>187</v>
      </c>
      <c r="E44" s="99" t="s">
        <v>193</v>
      </c>
      <c r="F44" s="106" t="s">
        <v>191</v>
      </c>
      <c r="G44" s="101">
        <v>40.700000000000003</v>
      </c>
      <c r="H44" s="101">
        <v>40.700000000000003</v>
      </c>
      <c r="I44" s="101">
        <v>0</v>
      </c>
    </row>
    <row r="45" spans="1:9">
      <c r="A45" s="126" t="s">
        <v>115</v>
      </c>
      <c r="B45" s="109" t="s">
        <v>159</v>
      </c>
      <c r="C45" s="109" t="s">
        <v>194</v>
      </c>
      <c r="D45" s="109" t="s">
        <v>195</v>
      </c>
      <c r="E45" s="116"/>
      <c r="F45" s="106"/>
      <c r="G45" s="102">
        <f t="shared" ref="G45:I49" si="9">G46</f>
        <v>50</v>
      </c>
      <c r="H45" s="102">
        <f t="shared" si="9"/>
        <v>50</v>
      </c>
      <c r="I45" s="102">
        <f t="shared" si="9"/>
        <v>50</v>
      </c>
    </row>
    <row r="46" spans="1:9" ht="31.5">
      <c r="A46" s="125" t="s">
        <v>196</v>
      </c>
      <c r="B46" s="109" t="s">
        <v>159</v>
      </c>
      <c r="C46" s="99" t="s">
        <v>161</v>
      </c>
      <c r="D46" s="99" t="s">
        <v>195</v>
      </c>
      <c r="E46" s="107" t="s">
        <v>197</v>
      </c>
      <c r="F46" s="106"/>
      <c r="G46" s="101">
        <f t="shared" si="9"/>
        <v>50</v>
      </c>
      <c r="H46" s="101">
        <f t="shared" si="9"/>
        <v>50</v>
      </c>
      <c r="I46" s="101">
        <f t="shared" si="9"/>
        <v>50</v>
      </c>
    </row>
    <row r="47" spans="1:9">
      <c r="A47" s="125" t="s">
        <v>198</v>
      </c>
      <c r="B47" s="99" t="s">
        <v>159</v>
      </c>
      <c r="C47" s="99" t="s">
        <v>161</v>
      </c>
      <c r="D47" s="99" t="s">
        <v>195</v>
      </c>
      <c r="E47" s="107" t="s">
        <v>199</v>
      </c>
      <c r="F47" s="106"/>
      <c r="G47" s="101">
        <f t="shared" si="9"/>
        <v>50</v>
      </c>
      <c r="H47" s="101">
        <f t="shared" si="9"/>
        <v>50</v>
      </c>
      <c r="I47" s="101">
        <f t="shared" si="9"/>
        <v>50</v>
      </c>
    </row>
    <row r="48" spans="1:9">
      <c r="A48" s="125" t="s">
        <v>198</v>
      </c>
      <c r="B48" s="116" t="s">
        <v>159</v>
      </c>
      <c r="C48" s="99" t="s">
        <v>161</v>
      </c>
      <c r="D48" s="99" t="s">
        <v>195</v>
      </c>
      <c r="E48" s="107" t="s">
        <v>200</v>
      </c>
      <c r="F48" s="106"/>
      <c r="G48" s="101">
        <f t="shared" si="9"/>
        <v>50</v>
      </c>
      <c r="H48" s="101">
        <f t="shared" si="9"/>
        <v>50</v>
      </c>
      <c r="I48" s="101">
        <f t="shared" si="9"/>
        <v>50</v>
      </c>
    </row>
    <row r="49" spans="1:14">
      <c r="A49" s="100" t="s">
        <v>201</v>
      </c>
      <c r="B49" s="109" t="s">
        <v>159</v>
      </c>
      <c r="C49" s="103" t="s">
        <v>161</v>
      </c>
      <c r="D49" s="105">
        <v>11</v>
      </c>
      <c r="E49" s="107" t="s">
        <v>202</v>
      </c>
      <c r="F49" s="106"/>
      <c r="G49" s="103">
        <f t="shared" si="9"/>
        <v>50</v>
      </c>
      <c r="H49" s="103">
        <f t="shared" si="9"/>
        <v>50</v>
      </c>
      <c r="I49" s="103">
        <f t="shared" si="9"/>
        <v>50</v>
      </c>
    </row>
    <row r="50" spans="1:14">
      <c r="A50" s="125" t="s">
        <v>203</v>
      </c>
      <c r="B50" s="109" t="s">
        <v>159</v>
      </c>
      <c r="C50" s="107" t="s">
        <v>161</v>
      </c>
      <c r="D50" s="107" t="s">
        <v>195</v>
      </c>
      <c r="E50" s="107" t="s">
        <v>202</v>
      </c>
      <c r="F50" s="106" t="s">
        <v>204</v>
      </c>
      <c r="G50" s="101">
        <v>50</v>
      </c>
      <c r="H50" s="101">
        <v>50</v>
      </c>
      <c r="I50" s="101">
        <v>50</v>
      </c>
    </row>
    <row r="51" spans="1:14">
      <c r="A51" s="163" t="s">
        <v>205</v>
      </c>
      <c r="B51" s="99" t="s">
        <v>159</v>
      </c>
      <c r="C51" s="109" t="s">
        <v>161</v>
      </c>
      <c r="D51" s="109" t="s">
        <v>206</v>
      </c>
      <c r="E51" s="116"/>
      <c r="F51" s="106"/>
      <c r="G51" s="102">
        <f>G52+G57+G65+G68+G70+G75+G79+G83</f>
        <v>721.5</v>
      </c>
      <c r="H51" s="102">
        <f t="shared" ref="H51:I51" si="10">H52+H57+H65+H68+H70+H75+H79+H83</f>
        <v>695.5</v>
      </c>
      <c r="I51" s="102">
        <f t="shared" si="10"/>
        <v>700.5</v>
      </c>
      <c r="L51" s="33"/>
      <c r="M51" s="33"/>
      <c r="N51" s="33"/>
    </row>
    <row r="52" spans="1:14" ht="47.25">
      <c r="A52" s="126" t="s">
        <v>196</v>
      </c>
      <c r="B52" s="99" t="s">
        <v>159</v>
      </c>
      <c r="C52" s="109" t="s">
        <v>161</v>
      </c>
      <c r="D52" s="109" t="s">
        <v>206</v>
      </c>
      <c r="E52" s="116" t="s">
        <v>197</v>
      </c>
      <c r="F52" s="106"/>
      <c r="G52" s="102">
        <f t="shared" ref="G52:I55" si="11">G53</f>
        <v>10</v>
      </c>
      <c r="H52" s="102">
        <f t="shared" si="11"/>
        <v>10</v>
      </c>
      <c r="I52" s="102">
        <f t="shared" si="11"/>
        <v>10</v>
      </c>
    </row>
    <row r="53" spans="1:14">
      <c r="A53" s="125" t="s">
        <v>198</v>
      </c>
      <c r="B53" s="107" t="s">
        <v>159</v>
      </c>
      <c r="C53" s="99" t="s">
        <v>161</v>
      </c>
      <c r="D53" s="99" t="s">
        <v>206</v>
      </c>
      <c r="E53" s="107" t="s">
        <v>199</v>
      </c>
      <c r="F53" s="106"/>
      <c r="G53" s="101">
        <f t="shared" si="11"/>
        <v>10</v>
      </c>
      <c r="H53" s="101">
        <f t="shared" si="11"/>
        <v>10</v>
      </c>
      <c r="I53" s="101">
        <f t="shared" si="11"/>
        <v>10</v>
      </c>
    </row>
    <row r="54" spans="1:14">
      <c r="A54" s="125" t="s">
        <v>198</v>
      </c>
      <c r="B54" s="99" t="s">
        <v>159</v>
      </c>
      <c r="C54" s="99" t="s">
        <v>161</v>
      </c>
      <c r="D54" s="99" t="s">
        <v>206</v>
      </c>
      <c r="E54" s="107" t="s">
        <v>207</v>
      </c>
      <c r="F54" s="106"/>
      <c r="G54" s="101">
        <f t="shared" si="11"/>
        <v>10</v>
      </c>
      <c r="H54" s="101">
        <f t="shared" si="11"/>
        <v>10</v>
      </c>
      <c r="I54" s="101">
        <f t="shared" si="11"/>
        <v>10</v>
      </c>
    </row>
    <row r="55" spans="1:14" ht="78.75">
      <c r="A55" s="100" t="s">
        <v>208</v>
      </c>
      <c r="B55" s="109" t="s">
        <v>159</v>
      </c>
      <c r="C55" s="99" t="s">
        <v>161</v>
      </c>
      <c r="D55" s="99" t="s">
        <v>206</v>
      </c>
      <c r="E55" s="107" t="s">
        <v>209</v>
      </c>
      <c r="F55" s="106"/>
      <c r="G55" s="101">
        <f t="shared" si="11"/>
        <v>10</v>
      </c>
      <c r="H55" s="101">
        <f t="shared" si="11"/>
        <v>10</v>
      </c>
      <c r="I55" s="101">
        <f t="shared" si="11"/>
        <v>10</v>
      </c>
    </row>
    <row r="56" spans="1:14" ht="47.25">
      <c r="A56" s="100" t="s">
        <v>170</v>
      </c>
      <c r="B56" s="99" t="s">
        <v>159</v>
      </c>
      <c r="C56" s="99" t="s">
        <v>161</v>
      </c>
      <c r="D56" s="99" t="s">
        <v>206</v>
      </c>
      <c r="E56" s="107" t="s">
        <v>209</v>
      </c>
      <c r="F56" s="106" t="s">
        <v>183</v>
      </c>
      <c r="G56" s="101">
        <v>10</v>
      </c>
      <c r="H56" s="101">
        <v>10</v>
      </c>
      <c r="I56" s="101">
        <v>10</v>
      </c>
    </row>
    <row r="57" spans="1:14" ht="94.5">
      <c r="A57" s="111" t="s">
        <v>76</v>
      </c>
      <c r="B57" s="116" t="s">
        <v>159</v>
      </c>
      <c r="C57" s="109" t="s">
        <v>161</v>
      </c>
      <c r="D57" s="109" t="s">
        <v>206</v>
      </c>
      <c r="E57" s="116" t="s">
        <v>77</v>
      </c>
      <c r="F57" s="106"/>
      <c r="G57" s="102">
        <f>G58</f>
        <v>163</v>
      </c>
      <c r="H57" s="102">
        <f t="shared" ref="H57:I59" si="12">H58</f>
        <v>167</v>
      </c>
      <c r="I57" s="102">
        <f t="shared" si="12"/>
        <v>172</v>
      </c>
    </row>
    <row r="58" spans="1:14">
      <c r="A58" s="111" t="s">
        <v>78</v>
      </c>
      <c r="B58" s="109" t="s">
        <v>159</v>
      </c>
      <c r="C58" s="109" t="s">
        <v>161</v>
      </c>
      <c r="D58" s="109" t="s">
        <v>206</v>
      </c>
      <c r="E58" s="116" t="s">
        <v>77</v>
      </c>
      <c r="F58" s="106"/>
      <c r="G58" s="102">
        <f>G60+G62</f>
        <v>163</v>
      </c>
      <c r="H58" s="102">
        <f>H59+H62</f>
        <v>167</v>
      </c>
      <c r="I58" s="102">
        <f>I59+I62</f>
        <v>172</v>
      </c>
    </row>
    <row r="59" spans="1:14" ht="78.75">
      <c r="A59" s="117" t="s">
        <v>80</v>
      </c>
      <c r="B59" s="109" t="s">
        <v>159</v>
      </c>
      <c r="C59" s="99" t="s">
        <v>161</v>
      </c>
      <c r="D59" s="99" t="s">
        <v>206</v>
      </c>
      <c r="E59" s="107" t="s">
        <v>79</v>
      </c>
      <c r="F59" s="106"/>
      <c r="G59" s="101">
        <f>G60</f>
        <v>18</v>
      </c>
      <c r="H59" s="101">
        <f t="shared" si="12"/>
        <v>20</v>
      </c>
      <c r="I59" s="101">
        <f t="shared" si="12"/>
        <v>22</v>
      </c>
    </row>
    <row r="60" spans="1:14" ht="78.75">
      <c r="A60" s="100" t="s">
        <v>81</v>
      </c>
      <c r="B60" s="99" t="s">
        <v>159</v>
      </c>
      <c r="C60" s="99" t="s">
        <v>161</v>
      </c>
      <c r="D60" s="99" t="s">
        <v>206</v>
      </c>
      <c r="E60" s="107" t="s">
        <v>216</v>
      </c>
      <c r="F60" s="106"/>
      <c r="G60" s="101">
        <v>18</v>
      </c>
      <c r="H60" s="101">
        <v>20</v>
      </c>
      <c r="I60" s="101">
        <v>22</v>
      </c>
    </row>
    <row r="61" spans="1:14" ht="47.25">
      <c r="A61" s="98" t="s">
        <v>82</v>
      </c>
      <c r="B61" s="116" t="s">
        <v>159</v>
      </c>
      <c r="C61" s="99" t="s">
        <v>161</v>
      </c>
      <c r="D61" s="99" t="s">
        <v>206</v>
      </c>
      <c r="E61" s="107" t="s">
        <v>216</v>
      </c>
      <c r="F61" s="106" t="s">
        <v>183</v>
      </c>
      <c r="G61" s="101">
        <v>18</v>
      </c>
      <c r="H61" s="101">
        <v>20</v>
      </c>
      <c r="I61" s="101">
        <v>22</v>
      </c>
    </row>
    <row r="62" spans="1:14" ht="126">
      <c r="A62" s="98" t="s">
        <v>83</v>
      </c>
      <c r="B62" s="104">
        <v>881</v>
      </c>
      <c r="C62" s="105" t="s">
        <v>161</v>
      </c>
      <c r="D62" s="105">
        <v>13</v>
      </c>
      <c r="E62" s="95" t="s">
        <v>85</v>
      </c>
      <c r="F62" s="106"/>
      <c r="G62" s="101">
        <f>G64</f>
        <v>145</v>
      </c>
      <c r="H62" s="101">
        <f>H64</f>
        <v>147</v>
      </c>
      <c r="I62" s="101">
        <f>I64</f>
        <v>150</v>
      </c>
    </row>
    <row r="63" spans="1:14" ht="78.75">
      <c r="A63" s="100" t="s">
        <v>81</v>
      </c>
      <c r="B63" s="104">
        <v>881</v>
      </c>
      <c r="C63" s="105" t="s">
        <v>161</v>
      </c>
      <c r="D63" s="105" t="s">
        <v>206</v>
      </c>
      <c r="E63" s="95" t="s">
        <v>217</v>
      </c>
      <c r="F63" s="106"/>
      <c r="G63" s="101">
        <v>145</v>
      </c>
      <c r="H63" s="101">
        <v>147</v>
      </c>
      <c r="I63" s="101">
        <v>150</v>
      </c>
    </row>
    <row r="64" spans="1:14" ht="47.25">
      <c r="A64" s="98" t="s">
        <v>84</v>
      </c>
      <c r="B64" s="104" t="s">
        <v>159</v>
      </c>
      <c r="C64" s="105" t="s">
        <v>161</v>
      </c>
      <c r="D64" s="105" t="s">
        <v>206</v>
      </c>
      <c r="E64" s="95" t="s">
        <v>217</v>
      </c>
      <c r="F64" s="106" t="s">
        <v>183</v>
      </c>
      <c r="G64" s="101">
        <v>145</v>
      </c>
      <c r="H64" s="101">
        <v>147</v>
      </c>
      <c r="I64" s="101">
        <v>150</v>
      </c>
    </row>
    <row r="65" spans="1:9" ht="31.5">
      <c r="A65" s="150" t="s">
        <v>225</v>
      </c>
      <c r="B65" s="116" t="s">
        <v>159</v>
      </c>
      <c r="C65" s="109" t="s">
        <v>161</v>
      </c>
      <c r="D65" s="109" t="s">
        <v>206</v>
      </c>
      <c r="E65" s="116" t="s">
        <v>226</v>
      </c>
      <c r="F65" s="127"/>
      <c r="G65" s="102">
        <f t="shared" ref="G65:I66" si="13">G66</f>
        <v>400</v>
      </c>
      <c r="H65" s="102">
        <f t="shared" si="13"/>
        <v>400</v>
      </c>
      <c r="I65" s="102">
        <f t="shared" si="13"/>
        <v>400</v>
      </c>
    </row>
    <row r="66" spans="1:9">
      <c r="A66" s="162" t="s">
        <v>227</v>
      </c>
      <c r="B66" s="109" t="s">
        <v>159</v>
      </c>
      <c r="C66" s="99" t="s">
        <v>161</v>
      </c>
      <c r="D66" s="99" t="s">
        <v>206</v>
      </c>
      <c r="E66" s="107" t="s">
        <v>228</v>
      </c>
      <c r="F66" s="106"/>
      <c r="G66" s="101">
        <f>G67</f>
        <v>400</v>
      </c>
      <c r="H66" s="101">
        <f t="shared" si="13"/>
        <v>400</v>
      </c>
      <c r="I66" s="101">
        <f t="shared" si="13"/>
        <v>400</v>
      </c>
    </row>
    <row r="67" spans="1:9" ht="47.25">
      <c r="A67" s="100" t="s">
        <v>170</v>
      </c>
      <c r="B67" s="109" t="s">
        <v>159</v>
      </c>
      <c r="C67" s="99" t="s">
        <v>161</v>
      </c>
      <c r="D67" s="99" t="s">
        <v>206</v>
      </c>
      <c r="E67" s="107" t="s">
        <v>226</v>
      </c>
      <c r="F67" s="106" t="s">
        <v>183</v>
      </c>
      <c r="G67" s="101">
        <v>400</v>
      </c>
      <c r="H67" s="101">
        <v>400</v>
      </c>
      <c r="I67" s="101">
        <v>400</v>
      </c>
    </row>
    <row r="68" spans="1:9" ht="94.5">
      <c r="A68" s="151" t="s">
        <v>444</v>
      </c>
      <c r="B68" s="109" t="s">
        <v>159</v>
      </c>
      <c r="C68" s="109" t="s">
        <v>161</v>
      </c>
      <c r="D68" s="109" t="s">
        <v>206</v>
      </c>
      <c r="E68" s="104" t="s">
        <v>445</v>
      </c>
      <c r="F68" s="127"/>
      <c r="G68" s="152">
        <f>G69</f>
        <v>3.5</v>
      </c>
      <c r="H68" s="152">
        <f>H69</f>
        <v>3.5</v>
      </c>
      <c r="I68" s="152">
        <f>I69</f>
        <v>3.5</v>
      </c>
    </row>
    <row r="69" spans="1:9" ht="47.25">
      <c r="A69" s="108" t="s">
        <v>170</v>
      </c>
      <c r="B69" s="109" t="s">
        <v>159</v>
      </c>
      <c r="C69" s="99" t="s">
        <v>161</v>
      </c>
      <c r="D69" s="99" t="s">
        <v>206</v>
      </c>
      <c r="E69" s="95" t="s">
        <v>446</v>
      </c>
      <c r="F69" s="106">
        <v>240</v>
      </c>
      <c r="G69" s="110">
        <v>3.5</v>
      </c>
      <c r="H69" s="110">
        <v>3.5</v>
      </c>
      <c r="I69" s="110">
        <v>3.5</v>
      </c>
    </row>
    <row r="70" spans="1:9" ht="87" customHeight="1">
      <c r="A70" s="111" t="s">
        <v>86</v>
      </c>
      <c r="B70" s="109" t="s">
        <v>159</v>
      </c>
      <c r="C70" s="109" t="s">
        <v>161</v>
      </c>
      <c r="D70" s="109" t="s">
        <v>206</v>
      </c>
      <c r="E70" s="116" t="s">
        <v>219</v>
      </c>
      <c r="F70" s="106"/>
      <c r="G70" s="102">
        <f>G71</f>
        <v>115</v>
      </c>
      <c r="H70" s="102">
        <f>H71</f>
        <v>85</v>
      </c>
      <c r="I70" s="102">
        <f>I71</f>
        <v>85</v>
      </c>
    </row>
    <row r="71" spans="1:9" ht="135" customHeight="1">
      <c r="A71" s="111" t="s">
        <v>87</v>
      </c>
      <c r="B71" s="99" t="s">
        <v>159</v>
      </c>
      <c r="C71" s="109" t="s">
        <v>161</v>
      </c>
      <c r="D71" s="109" t="s">
        <v>206</v>
      </c>
      <c r="E71" s="116" t="s">
        <v>220</v>
      </c>
      <c r="F71" s="106"/>
      <c r="G71" s="102">
        <f>G72</f>
        <v>115</v>
      </c>
      <c r="H71" s="102">
        <f t="shared" ref="G71:I72" si="14">H73</f>
        <v>85</v>
      </c>
      <c r="I71" s="102">
        <f t="shared" si="14"/>
        <v>85</v>
      </c>
    </row>
    <row r="72" spans="1:9" ht="236.25" customHeight="1">
      <c r="A72" s="100" t="s">
        <v>33</v>
      </c>
      <c r="B72" s="99" t="s">
        <v>159</v>
      </c>
      <c r="C72" s="99" t="s">
        <v>161</v>
      </c>
      <c r="D72" s="99" t="s">
        <v>206</v>
      </c>
      <c r="E72" s="107" t="s">
        <v>220</v>
      </c>
      <c r="F72" s="106"/>
      <c r="G72" s="101">
        <f t="shared" si="14"/>
        <v>115</v>
      </c>
      <c r="H72" s="101">
        <f t="shared" si="14"/>
        <v>85</v>
      </c>
      <c r="I72" s="101">
        <f t="shared" si="14"/>
        <v>85</v>
      </c>
    </row>
    <row r="73" spans="1:9" ht="218.25" customHeight="1">
      <c r="A73" s="100" t="s">
        <v>34</v>
      </c>
      <c r="B73" s="116" t="s">
        <v>159</v>
      </c>
      <c r="C73" s="99" t="s">
        <v>161</v>
      </c>
      <c r="D73" s="99" t="s">
        <v>206</v>
      </c>
      <c r="E73" s="107" t="s">
        <v>221</v>
      </c>
      <c r="F73" s="106"/>
      <c r="G73" s="101">
        <f>G74</f>
        <v>115</v>
      </c>
      <c r="H73" s="101">
        <f>H74</f>
        <v>85</v>
      </c>
      <c r="I73" s="101">
        <f>I74</f>
        <v>85</v>
      </c>
    </row>
    <row r="74" spans="1:9" ht="60.75" customHeight="1">
      <c r="A74" s="100" t="s">
        <v>170</v>
      </c>
      <c r="B74" s="109" t="s">
        <v>159</v>
      </c>
      <c r="C74" s="99" t="s">
        <v>161</v>
      </c>
      <c r="D74" s="99" t="s">
        <v>206</v>
      </c>
      <c r="E74" s="107" t="s">
        <v>221</v>
      </c>
      <c r="F74" s="106" t="s">
        <v>183</v>
      </c>
      <c r="G74" s="101">
        <v>115</v>
      </c>
      <c r="H74" s="101">
        <v>85</v>
      </c>
      <c r="I74" s="101">
        <v>85</v>
      </c>
    </row>
    <row r="75" spans="1:9" ht="71.25" customHeight="1">
      <c r="A75" s="111" t="s">
        <v>451</v>
      </c>
      <c r="B75" s="109" t="s">
        <v>159</v>
      </c>
      <c r="C75" s="109" t="s">
        <v>161</v>
      </c>
      <c r="D75" s="109" t="s">
        <v>206</v>
      </c>
      <c r="E75" s="116" t="s">
        <v>447</v>
      </c>
      <c r="F75" s="127"/>
      <c r="G75" s="102">
        <f t="shared" ref="G75:I77" si="15">G76</f>
        <v>10</v>
      </c>
      <c r="H75" s="102">
        <f t="shared" si="15"/>
        <v>10</v>
      </c>
      <c r="I75" s="102">
        <f t="shared" si="15"/>
        <v>10</v>
      </c>
    </row>
    <row r="76" spans="1:9" ht="82.5" customHeight="1">
      <c r="A76" s="117" t="s">
        <v>222</v>
      </c>
      <c r="B76" s="109" t="s">
        <v>159</v>
      </c>
      <c r="C76" s="99" t="s">
        <v>161</v>
      </c>
      <c r="D76" s="99" t="s">
        <v>206</v>
      </c>
      <c r="E76" s="107" t="s">
        <v>223</v>
      </c>
      <c r="F76" s="106"/>
      <c r="G76" s="101">
        <f t="shared" si="15"/>
        <v>10</v>
      </c>
      <c r="H76" s="101">
        <f t="shared" si="15"/>
        <v>10</v>
      </c>
      <c r="I76" s="101">
        <f t="shared" si="15"/>
        <v>10</v>
      </c>
    </row>
    <row r="77" spans="1:9" ht="74.25" customHeight="1">
      <c r="A77" s="98" t="s">
        <v>43</v>
      </c>
      <c r="B77" s="109" t="s">
        <v>159</v>
      </c>
      <c r="C77" s="99" t="s">
        <v>161</v>
      </c>
      <c r="D77" s="99" t="s">
        <v>206</v>
      </c>
      <c r="E77" s="107" t="s">
        <v>224</v>
      </c>
      <c r="F77" s="106"/>
      <c r="G77" s="101">
        <f t="shared" si="15"/>
        <v>10</v>
      </c>
      <c r="H77" s="101">
        <f t="shared" si="15"/>
        <v>10</v>
      </c>
      <c r="I77" s="101">
        <f t="shared" si="15"/>
        <v>10</v>
      </c>
    </row>
    <row r="78" spans="1:9" ht="55.5" customHeight="1">
      <c r="A78" s="100" t="s">
        <v>170</v>
      </c>
      <c r="B78" s="109" t="s">
        <v>159</v>
      </c>
      <c r="C78" s="99" t="s">
        <v>161</v>
      </c>
      <c r="D78" s="99" t="s">
        <v>206</v>
      </c>
      <c r="E78" s="107" t="s">
        <v>224</v>
      </c>
      <c r="F78" s="106" t="s">
        <v>183</v>
      </c>
      <c r="G78" s="101">
        <v>10</v>
      </c>
      <c r="H78" s="101">
        <v>10</v>
      </c>
      <c r="I78" s="101">
        <v>10</v>
      </c>
    </row>
    <row r="79" spans="1:9" ht="145.5" customHeight="1">
      <c r="A79" s="164" t="s">
        <v>102</v>
      </c>
      <c r="B79" s="165" t="s">
        <v>159</v>
      </c>
      <c r="C79" s="165" t="s">
        <v>161</v>
      </c>
      <c r="D79" s="165" t="s">
        <v>206</v>
      </c>
      <c r="E79" s="147" t="s">
        <v>469</v>
      </c>
      <c r="F79" s="166"/>
      <c r="G79" s="145">
        <v>5</v>
      </c>
      <c r="H79" s="145">
        <v>5</v>
      </c>
      <c r="I79" s="145">
        <v>5</v>
      </c>
    </row>
    <row r="80" spans="1:9" ht="125.25" customHeight="1">
      <c r="A80" s="167" t="s">
        <v>103</v>
      </c>
      <c r="B80" s="165" t="s">
        <v>159</v>
      </c>
      <c r="C80" s="168" t="s">
        <v>161</v>
      </c>
      <c r="D80" s="168" t="s">
        <v>206</v>
      </c>
      <c r="E80" s="169" t="s">
        <v>470</v>
      </c>
      <c r="F80" s="170"/>
      <c r="G80" s="171">
        <v>5</v>
      </c>
      <c r="H80" s="171">
        <v>5</v>
      </c>
      <c r="I80" s="171">
        <v>5</v>
      </c>
    </row>
    <row r="81" spans="1:9" ht="114" customHeight="1">
      <c r="A81" s="167" t="s">
        <v>103</v>
      </c>
      <c r="B81" s="165" t="s">
        <v>159</v>
      </c>
      <c r="C81" s="168" t="s">
        <v>161</v>
      </c>
      <c r="D81" s="168" t="s">
        <v>206</v>
      </c>
      <c r="E81" s="169" t="s">
        <v>471</v>
      </c>
      <c r="F81" s="170"/>
      <c r="G81" s="171">
        <v>5</v>
      </c>
      <c r="H81" s="171">
        <v>5</v>
      </c>
      <c r="I81" s="171">
        <v>5</v>
      </c>
    </row>
    <row r="82" spans="1:9" ht="55.5" customHeight="1">
      <c r="A82" s="167" t="s">
        <v>170</v>
      </c>
      <c r="B82" s="165" t="s">
        <v>159</v>
      </c>
      <c r="C82" s="168" t="s">
        <v>161</v>
      </c>
      <c r="D82" s="168" t="s">
        <v>206</v>
      </c>
      <c r="E82" s="169" t="s">
        <v>471</v>
      </c>
      <c r="F82" s="170" t="s">
        <v>183</v>
      </c>
      <c r="G82" s="171">
        <v>5</v>
      </c>
      <c r="H82" s="171">
        <v>5</v>
      </c>
      <c r="I82" s="171">
        <v>5</v>
      </c>
    </row>
    <row r="83" spans="1:9" ht="63">
      <c r="A83" s="111" t="s">
        <v>329</v>
      </c>
      <c r="B83" s="109" t="s">
        <v>159</v>
      </c>
      <c r="C83" s="99" t="s">
        <v>161</v>
      </c>
      <c r="D83" s="99" t="s">
        <v>206</v>
      </c>
      <c r="E83" s="116" t="s">
        <v>330</v>
      </c>
      <c r="F83" s="106"/>
      <c r="G83" s="102">
        <f t="shared" ref="G83:I86" si="16">G84</f>
        <v>15</v>
      </c>
      <c r="H83" s="102">
        <f t="shared" si="16"/>
        <v>15</v>
      </c>
      <c r="I83" s="102">
        <f t="shared" si="16"/>
        <v>15</v>
      </c>
    </row>
    <row r="84" spans="1:9" ht="63">
      <c r="A84" s="111" t="s">
        <v>331</v>
      </c>
      <c r="B84" s="99" t="s">
        <v>159</v>
      </c>
      <c r="C84" s="99" t="s">
        <v>161</v>
      </c>
      <c r="D84" s="99" t="s">
        <v>206</v>
      </c>
      <c r="E84" s="116" t="s">
        <v>332</v>
      </c>
      <c r="F84" s="106"/>
      <c r="G84" s="101">
        <f t="shared" si="16"/>
        <v>15</v>
      </c>
      <c r="H84" s="101">
        <f t="shared" si="16"/>
        <v>15</v>
      </c>
      <c r="I84" s="101">
        <f t="shared" si="16"/>
        <v>15</v>
      </c>
    </row>
    <row r="85" spans="1:9" ht="47.25">
      <c r="A85" s="117" t="s">
        <v>339</v>
      </c>
      <c r="B85" s="116" t="s">
        <v>159</v>
      </c>
      <c r="C85" s="99" t="s">
        <v>161</v>
      </c>
      <c r="D85" s="99" t="s">
        <v>206</v>
      </c>
      <c r="E85" s="107" t="s">
        <v>340</v>
      </c>
      <c r="F85" s="106"/>
      <c r="G85" s="101">
        <f t="shared" si="16"/>
        <v>15</v>
      </c>
      <c r="H85" s="101">
        <f t="shared" si="16"/>
        <v>15</v>
      </c>
      <c r="I85" s="101">
        <f t="shared" si="16"/>
        <v>15</v>
      </c>
    </row>
    <row r="86" spans="1:9" ht="78.75">
      <c r="A86" s="117" t="s">
        <v>391</v>
      </c>
      <c r="B86" s="109" t="s">
        <v>159</v>
      </c>
      <c r="C86" s="99" t="s">
        <v>161</v>
      </c>
      <c r="D86" s="99" t="s">
        <v>206</v>
      </c>
      <c r="E86" s="107" t="s">
        <v>342</v>
      </c>
      <c r="F86" s="106"/>
      <c r="G86" s="101">
        <f t="shared" si="16"/>
        <v>15</v>
      </c>
      <c r="H86" s="101">
        <f t="shared" si="16"/>
        <v>15</v>
      </c>
      <c r="I86" s="101">
        <f t="shared" si="16"/>
        <v>15</v>
      </c>
    </row>
    <row r="87" spans="1:9" ht="47.25">
      <c r="A87" s="100" t="s">
        <v>337</v>
      </c>
      <c r="B87" s="109" t="s">
        <v>159</v>
      </c>
      <c r="C87" s="99" t="s">
        <v>161</v>
      </c>
      <c r="D87" s="99" t="s">
        <v>206</v>
      </c>
      <c r="E87" s="107" t="s">
        <v>342</v>
      </c>
      <c r="F87" s="106" t="s">
        <v>338</v>
      </c>
      <c r="G87" s="101">
        <v>15</v>
      </c>
      <c r="H87" s="101">
        <v>15</v>
      </c>
      <c r="I87" s="101">
        <v>15</v>
      </c>
    </row>
    <row r="88" spans="1:9">
      <c r="A88" s="174" t="s">
        <v>229</v>
      </c>
      <c r="B88" s="99" t="s">
        <v>159</v>
      </c>
      <c r="C88" s="109" t="s">
        <v>230</v>
      </c>
      <c r="D88" s="109" t="s">
        <v>162</v>
      </c>
      <c r="E88" s="116"/>
      <c r="F88" s="106"/>
      <c r="G88" s="123">
        <f t="shared" ref="G88:I90" si="17">G89</f>
        <v>271.60000000000002</v>
      </c>
      <c r="H88" s="123">
        <f t="shared" si="17"/>
        <v>285.8</v>
      </c>
      <c r="I88" s="123">
        <f t="shared" si="17"/>
        <v>0</v>
      </c>
    </row>
    <row r="89" spans="1:9" ht="31.5">
      <c r="A89" s="125" t="s">
        <v>119</v>
      </c>
      <c r="B89" s="116" t="s">
        <v>159</v>
      </c>
      <c r="C89" s="99" t="s">
        <v>230</v>
      </c>
      <c r="D89" s="99" t="s">
        <v>163</v>
      </c>
      <c r="E89" s="107"/>
      <c r="F89" s="106"/>
      <c r="G89" s="103">
        <f t="shared" si="17"/>
        <v>271.60000000000002</v>
      </c>
      <c r="H89" s="103">
        <f>H90</f>
        <v>285.8</v>
      </c>
      <c r="I89" s="103">
        <f t="shared" si="17"/>
        <v>0</v>
      </c>
    </row>
    <row r="90" spans="1:9" ht="47.25">
      <c r="A90" s="125" t="s">
        <v>231</v>
      </c>
      <c r="B90" s="109" t="s">
        <v>159</v>
      </c>
      <c r="C90" s="99" t="s">
        <v>230</v>
      </c>
      <c r="D90" s="99" t="s">
        <v>163</v>
      </c>
      <c r="E90" s="107" t="s">
        <v>197</v>
      </c>
      <c r="F90" s="106"/>
      <c r="G90" s="103">
        <f t="shared" si="17"/>
        <v>271.60000000000002</v>
      </c>
      <c r="H90" s="103">
        <f t="shared" si="17"/>
        <v>285.8</v>
      </c>
      <c r="I90" s="103">
        <f t="shared" si="17"/>
        <v>0</v>
      </c>
    </row>
    <row r="91" spans="1:9">
      <c r="A91" s="125" t="s">
        <v>198</v>
      </c>
      <c r="B91" s="109" t="s">
        <v>159</v>
      </c>
      <c r="C91" s="99" t="s">
        <v>230</v>
      </c>
      <c r="D91" s="99" t="s">
        <v>163</v>
      </c>
      <c r="E91" s="107" t="s">
        <v>199</v>
      </c>
      <c r="F91" s="106"/>
      <c r="G91" s="103">
        <f>G93</f>
        <v>271.60000000000002</v>
      </c>
      <c r="H91" s="103">
        <f>H93</f>
        <v>285.8</v>
      </c>
      <c r="I91" s="103">
        <f>I93</f>
        <v>0</v>
      </c>
    </row>
    <row r="92" spans="1:9">
      <c r="A92" s="125" t="s">
        <v>198</v>
      </c>
      <c r="B92" s="99" t="s">
        <v>159</v>
      </c>
      <c r="C92" s="99" t="s">
        <v>230</v>
      </c>
      <c r="D92" s="99" t="s">
        <v>163</v>
      </c>
      <c r="E92" s="107" t="s">
        <v>200</v>
      </c>
      <c r="F92" s="106"/>
      <c r="G92" s="103">
        <f t="shared" ref="G92:I93" si="18">G93</f>
        <v>271.60000000000002</v>
      </c>
      <c r="H92" s="103">
        <f t="shared" si="18"/>
        <v>285.8</v>
      </c>
      <c r="I92" s="103">
        <f t="shared" si="18"/>
        <v>0</v>
      </c>
    </row>
    <row r="93" spans="1:9" ht="94.5">
      <c r="A93" s="125" t="s">
        <v>232</v>
      </c>
      <c r="B93" s="116" t="s">
        <v>159</v>
      </c>
      <c r="C93" s="99" t="s">
        <v>230</v>
      </c>
      <c r="D93" s="99" t="s">
        <v>163</v>
      </c>
      <c r="E93" s="107" t="s">
        <v>233</v>
      </c>
      <c r="F93" s="106"/>
      <c r="G93" s="103">
        <f t="shared" si="18"/>
        <v>271.60000000000002</v>
      </c>
      <c r="H93" s="103">
        <f t="shared" si="18"/>
        <v>285.8</v>
      </c>
      <c r="I93" s="103">
        <f t="shared" si="18"/>
        <v>0</v>
      </c>
    </row>
    <row r="94" spans="1:9" ht="31.5">
      <c r="A94" s="98" t="s">
        <v>179</v>
      </c>
      <c r="B94" s="109" t="s">
        <v>159</v>
      </c>
      <c r="C94" s="99" t="s">
        <v>230</v>
      </c>
      <c r="D94" s="99" t="s">
        <v>163</v>
      </c>
      <c r="E94" s="107" t="s">
        <v>233</v>
      </c>
      <c r="F94" s="106">
        <v>120</v>
      </c>
      <c r="G94" s="103">
        <f>271.6</f>
        <v>271.60000000000002</v>
      </c>
      <c r="H94" s="103">
        <v>285.8</v>
      </c>
      <c r="I94" s="103">
        <v>0</v>
      </c>
    </row>
    <row r="95" spans="1:9" ht="47.25">
      <c r="A95" s="174" t="s">
        <v>234</v>
      </c>
      <c r="B95" s="109" t="s">
        <v>159</v>
      </c>
      <c r="C95" s="116" t="s">
        <v>163</v>
      </c>
      <c r="D95" s="116" t="s">
        <v>162</v>
      </c>
      <c r="E95" s="116"/>
      <c r="F95" s="106"/>
      <c r="G95" s="102">
        <f>G99+G96</f>
        <v>369.4</v>
      </c>
      <c r="H95" s="102">
        <f>H99+H96</f>
        <v>356.4</v>
      </c>
      <c r="I95" s="102">
        <f>I99+I96</f>
        <v>301.39999999999998</v>
      </c>
    </row>
    <row r="96" spans="1:9" ht="31.5">
      <c r="A96" s="125" t="s">
        <v>456</v>
      </c>
      <c r="B96" s="109" t="s">
        <v>159</v>
      </c>
      <c r="C96" s="116" t="s">
        <v>163</v>
      </c>
      <c r="D96" s="116" t="s">
        <v>162</v>
      </c>
      <c r="E96" s="116" t="s">
        <v>410</v>
      </c>
      <c r="F96" s="106"/>
      <c r="G96" s="102">
        <v>26.4</v>
      </c>
      <c r="H96" s="102">
        <v>26.4</v>
      </c>
      <c r="I96" s="102">
        <v>26.4</v>
      </c>
    </row>
    <row r="97" spans="1:9">
      <c r="A97" s="125" t="s">
        <v>457</v>
      </c>
      <c r="B97" s="109" t="s">
        <v>159</v>
      </c>
      <c r="C97" s="116" t="s">
        <v>163</v>
      </c>
      <c r="D97" s="116" t="s">
        <v>162</v>
      </c>
      <c r="E97" s="107" t="s">
        <v>458</v>
      </c>
      <c r="F97" s="106"/>
      <c r="G97" s="101">
        <v>26.4</v>
      </c>
      <c r="H97" s="101">
        <v>35</v>
      </c>
      <c r="I97" s="101">
        <v>40</v>
      </c>
    </row>
    <row r="98" spans="1:9">
      <c r="A98" s="125" t="str">
        <f>$A$97</f>
        <v xml:space="preserve">Непрограмные расходы </v>
      </c>
      <c r="B98" s="109" t="s">
        <v>159</v>
      </c>
      <c r="C98" s="116" t="s">
        <v>163</v>
      </c>
      <c r="D98" s="116" t="s">
        <v>162</v>
      </c>
      <c r="E98" s="107" t="s">
        <v>458</v>
      </c>
      <c r="F98" s="106" t="s">
        <v>183</v>
      </c>
      <c r="G98" s="101">
        <v>26.4</v>
      </c>
      <c r="H98" s="101">
        <v>35</v>
      </c>
      <c r="I98" s="101">
        <v>40</v>
      </c>
    </row>
    <row r="99" spans="1:9">
      <c r="A99" s="111" t="s">
        <v>122</v>
      </c>
      <c r="B99" s="109" t="s">
        <v>159</v>
      </c>
      <c r="C99" s="116" t="s">
        <v>163</v>
      </c>
      <c r="D99" s="116" t="s">
        <v>237</v>
      </c>
      <c r="E99" s="116"/>
      <c r="F99" s="106"/>
      <c r="G99" s="102">
        <f>G100</f>
        <v>343</v>
      </c>
      <c r="H99" s="102">
        <f t="shared" ref="G99:I103" si="19">H100</f>
        <v>330</v>
      </c>
      <c r="I99" s="102">
        <f t="shared" si="19"/>
        <v>275</v>
      </c>
    </row>
    <row r="100" spans="1:9" ht="47.25">
      <c r="A100" s="126" t="s">
        <v>238</v>
      </c>
      <c r="B100" s="116" t="s">
        <v>159</v>
      </c>
      <c r="C100" s="116" t="s">
        <v>163</v>
      </c>
      <c r="D100" s="116" t="s">
        <v>237</v>
      </c>
      <c r="E100" s="116" t="s">
        <v>210</v>
      </c>
      <c r="F100" s="106"/>
      <c r="G100" s="102">
        <f t="shared" si="19"/>
        <v>343</v>
      </c>
      <c r="H100" s="102">
        <f t="shared" si="19"/>
        <v>330</v>
      </c>
      <c r="I100" s="102">
        <f t="shared" si="19"/>
        <v>275</v>
      </c>
    </row>
    <row r="101" spans="1:9" ht="141.75">
      <c r="A101" s="126" t="s">
        <v>236</v>
      </c>
      <c r="B101" s="109" t="s">
        <v>159</v>
      </c>
      <c r="C101" s="116" t="s">
        <v>163</v>
      </c>
      <c r="D101" s="116" t="s">
        <v>237</v>
      </c>
      <c r="E101" s="116" t="s">
        <v>410</v>
      </c>
      <c r="F101" s="106"/>
      <c r="G101" s="102">
        <f t="shared" si="19"/>
        <v>343</v>
      </c>
      <c r="H101" s="102">
        <f t="shared" si="19"/>
        <v>330</v>
      </c>
      <c r="I101" s="102">
        <f t="shared" si="19"/>
        <v>275</v>
      </c>
    </row>
    <row r="102" spans="1:9" ht="47.25">
      <c r="A102" s="175" t="s">
        <v>239</v>
      </c>
      <c r="B102" s="107" t="s">
        <v>159</v>
      </c>
      <c r="C102" s="107" t="s">
        <v>163</v>
      </c>
      <c r="D102" s="107" t="s">
        <v>237</v>
      </c>
      <c r="E102" s="107" t="s">
        <v>411</v>
      </c>
      <c r="F102" s="106"/>
      <c r="G102" s="101">
        <f t="shared" si="19"/>
        <v>343</v>
      </c>
      <c r="H102" s="101">
        <f t="shared" si="19"/>
        <v>330</v>
      </c>
      <c r="I102" s="101">
        <f t="shared" si="19"/>
        <v>275</v>
      </c>
    </row>
    <row r="103" spans="1:9" ht="47.25">
      <c r="A103" s="175" t="s">
        <v>240</v>
      </c>
      <c r="B103" s="99" t="s">
        <v>159</v>
      </c>
      <c r="C103" s="107" t="s">
        <v>163</v>
      </c>
      <c r="D103" s="107" t="s">
        <v>237</v>
      </c>
      <c r="E103" s="107" t="s">
        <v>412</v>
      </c>
      <c r="F103" s="106"/>
      <c r="G103" s="101">
        <f t="shared" si="19"/>
        <v>343</v>
      </c>
      <c r="H103" s="101">
        <f t="shared" si="19"/>
        <v>330</v>
      </c>
      <c r="I103" s="101">
        <f t="shared" si="19"/>
        <v>275</v>
      </c>
    </row>
    <row r="104" spans="1:9" ht="47.25">
      <c r="A104" s="100" t="s">
        <v>170</v>
      </c>
      <c r="B104" s="99" t="s">
        <v>159</v>
      </c>
      <c r="C104" s="107" t="s">
        <v>163</v>
      </c>
      <c r="D104" s="107" t="s">
        <v>237</v>
      </c>
      <c r="E104" s="107" t="s">
        <v>412</v>
      </c>
      <c r="F104" s="106" t="s">
        <v>183</v>
      </c>
      <c r="G104" s="101">
        <v>343</v>
      </c>
      <c r="H104" s="101">
        <v>330</v>
      </c>
      <c r="I104" s="101">
        <v>275</v>
      </c>
    </row>
    <row r="105" spans="1:9">
      <c r="A105" s="174" t="s">
        <v>241</v>
      </c>
      <c r="B105" s="99" t="s">
        <v>159</v>
      </c>
      <c r="C105" s="109" t="s">
        <v>173</v>
      </c>
      <c r="D105" s="109" t="s">
        <v>162</v>
      </c>
      <c r="E105" s="116"/>
      <c r="F105" s="106"/>
      <c r="G105" s="102">
        <f>G106+G128</f>
        <v>2390.4</v>
      </c>
      <c r="H105" s="102">
        <f t="shared" ref="H105:I105" si="20">H106+H128</f>
        <v>2429.4</v>
      </c>
      <c r="I105" s="102">
        <f t="shared" si="20"/>
        <v>2596.5</v>
      </c>
    </row>
    <row r="106" spans="1:9">
      <c r="A106" s="126" t="s">
        <v>242</v>
      </c>
      <c r="B106" s="116" t="s">
        <v>159</v>
      </c>
      <c r="C106" s="109" t="s">
        <v>173</v>
      </c>
      <c r="D106" s="109" t="s">
        <v>235</v>
      </c>
      <c r="E106" s="107"/>
      <c r="F106" s="106"/>
      <c r="G106" s="102">
        <f>G107+G124</f>
        <v>2265.4</v>
      </c>
      <c r="H106" s="102">
        <f t="shared" ref="H106:I106" si="21">H107+H124</f>
        <v>2299.4</v>
      </c>
      <c r="I106" s="102">
        <f t="shared" si="21"/>
        <v>2456.5</v>
      </c>
    </row>
    <row r="107" spans="1:9" ht="126">
      <c r="A107" s="126" t="s">
        <v>243</v>
      </c>
      <c r="B107" s="109" t="s">
        <v>159</v>
      </c>
      <c r="C107" s="109" t="s">
        <v>173</v>
      </c>
      <c r="D107" s="109" t="s">
        <v>235</v>
      </c>
      <c r="E107" s="116" t="s">
        <v>244</v>
      </c>
      <c r="F107" s="106"/>
      <c r="G107" s="102">
        <f>G108+G112+G116+G120</f>
        <v>1650</v>
      </c>
      <c r="H107" s="102">
        <f t="shared" ref="H107:I107" si="22">H108+H112+H116+H120</f>
        <v>2000</v>
      </c>
      <c r="I107" s="102">
        <f t="shared" si="22"/>
        <v>2000</v>
      </c>
    </row>
    <row r="108" spans="1:9" ht="47.25">
      <c r="A108" s="126" t="s">
        <v>245</v>
      </c>
      <c r="B108" s="109" t="s">
        <v>159</v>
      </c>
      <c r="C108" s="109" t="s">
        <v>173</v>
      </c>
      <c r="D108" s="109" t="s">
        <v>235</v>
      </c>
      <c r="E108" s="116" t="s">
        <v>246</v>
      </c>
      <c r="F108" s="106"/>
      <c r="G108" s="102">
        <f>G111</f>
        <v>750</v>
      </c>
      <c r="H108" s="102">
        <f>H111</f>
        <v>800</v>
      </c>
      <c r="I108" s="102">
        <f>I111</f>
        <v>800</v>
      </c>
    </row>
    <row r="109" spans="1:9" ht="63">
      <c r="A109" s="117" t="s">
        <v>247</v>
      </c>
      <c r="B109" s="99" t="s">
        <v>159</v>
      </c>
      <c r="C109" s="99" t="s">
        <v>173</v>
      </c>
      <c r="D109" s="99" t="s">
        <v>235</v>
      </c>
      <c r="E109" s="107" t="s">
        <v>248</v>
      </c>
      <c r="F109" s="106"/>
      <c r="G109" s="101">
        <f t="shared" ref="G109:I110" si="23">G110</f>
        <v>750</v>
      </c>
      <c r="H109" s="101">
        <f t="shared" si="23"/>
        <v>800</v>
      </c>
      <c r="I109" s="101">
        <f t="shared" si="23"/>
        <v>800</v>
      </c>
    </row>
    <row r="110" spans="1:9" ht="63">
      <c r="A110" s="117" t="s">
        <v>249</v>
      </c>
      <c r="B110" s="116" t="s">
        <v>159</v>
      </c>
      <c r="C110" s="99" t="s">
        <v>173</v>
      </c>
      <c r="D110" s="99" t="s">
        <v>235</v>
      </c>
      <c r="E110" s="107" t="s">
        <v>250</v>
      </c>
      <c r="F110" s="106"/>
      <c r="G110" s="101">
        <f t="shared" si="23"/>
        <v>750</v>
      </c>
      <c r="H110" s="101">
        <f t="shared" si="23"/>
        <v>800</v>
      </c>
      <c r="I110" s="101">
        <f t="shared" si="23"/>
        <v>800</v>
      </c>
    </row>
    <row r="111" spans="1:9" ht="47.25">
      <c r="A111" s="100" t="s">
        <v>170</v>
      </c>
      <c r="B111" s="109" t="s">
        <v>159</v>
      </c>
      <c r="C111" s="99" t="s">
        <v>173</v>
      </c>
      <c r="D111" s="99" t="s">
        <v>235</v>
      </c>
      <c r="E111" s="107" t="s">
        <v>250</v>
      </c>
      <c r="F111" s="106" t="s">
        <v>183</v>
      </c>
      <c r="G111" s="101">
        <v>750</v>
      </c>
      <c r="H111" s="101">
        <v>800</v>
      </c>
      <c r="I111" s="101">
        <v>800</v>
      </c>
    </row>
    <row r="112" spans="1:9" ht="47.25">
      <c r="A112" s="124" t="s">
        <v>26</v>
      </c>
      <c r="B112" s="109" t="s">
        <v>159</v>
      </c>
      <c r="C112" s="109" t="s">
        <v>173</v>
      </c>
      <c r="D112" s="109" t="s">
        <v>235</v>
      </c>
      <c r="E112" s="116" t="s">
        <v>252</v>
      </c>
      <c r="F112" s="106"/>
      <c r="G112" s="102">
        <v>500</v>
      </c>
      <c r="H112" s="102">
        <f>H113</f>
        <v>600</v>
      </c>
      <c r="I112" s="102">
        <f>I113</f>
        <v>600</v>
      </c>
    </row>
    <row r="113" spans="1:10" ht="31.5">
      <c r="A113" s="100" t="s">
        <v>3</v>
      </c>
      <c r="B113" s="109" t="s">
        <v>159</v>
      </c>
      <c r="C113" s="99" t="s">
        <v>173</v>
      </c>
      <c r="D113" s="99" t="s">
        <v>235</v>
      </c>
      <c r="E113" s="107" t="s">
        <v>254</v>
      </c>
      <c r="F113" s="106"/>
      <c r="G113" s="101">
        <f>G114</f>
        <v>500</v>
      </c>
      <c r="H113" s="103">
        <v>600</v>
      </c>
      <c r="I113" s="103">
        <v>600</v>
      </c>
    </row>
    <row r="114" spans="1:10" ht="31.5">
      <c r="A114" s="100" t="s">
        <v>256</v>
      </c>
      <c r="B114" s="99" t="s">
        <v>159</v>
      </c>
      <c r="C114" s="99" t="s">
        <v>173</v>
      </c>
      <c r="D114" s="99" t="s">
        <v>235</v>
      </c>
      <c r="E114" s="107" t="s">
        <v>255</v>
      </c>
      <c r="F114" s="106"/>
      <c r="G114" s="101">
        <f>G115</f>
        <v>500</v>
      </c>
      <c r="H114" s="103">
        <v>600</v>
      </c>
      <c r="I114" s="103">
        <v>600</v>
      </c>
    </row>
    <row r="115" spans="1:10" ht="47.25">
      <c r="A115" s="100" t="s">
        <v>170</v>
      </c>
      <c r="B115" s="116" t="s">
        <v>159</v>
      </c>
      <c r="C115" s="99" t="s">
        <v>173</v>
      </c>
      <c r="D115" s="99" t="s">
        <v>235</v>
      </c>
      <c r="E115" s="107" t="s">
        <v>255</v>
      </c>
      <c r="F115" s="106" t="s">
        <v>183</v>
      </c>
      <c r="G115" s="101">
        <v>500</v>
      </c>
      <c r="H115" s="103">
        <v>600</v>
      </c>
      <c r="I115" s="103">
        <v>600</v>
      </c>
    </row>
    <row r="116" spans="1:10" ht="47.25">
      <c r="A116" s="126" t="s">
        <v>257</v>
      </c>
      <c r="B116" s="109" t="s">
        <v>159</v>
      </c>
      <c r="C116" s="109" t="s">
        <v>173</v>
      </c>
      <c r="D116" s="109" t="s">
        <v>235</v>
      </c>
      <c r="E116" s="116" t="s">
        <v>258</v>
      </c>
      <c r="F116" s="106"/>
      <c r="G116" s="102">
        <f>G119</f>
        <v>350</v>
      </c>
      <c r="H116" s="102">
        <f t="shared" ref="H116:I118" si="24">H117</f>
        <v>500</v>
      </c>
      <c r="I116" s="102">
        <f t="shared" si="24"/>
        <v>500</v>
      </c>
    </row>
    <row r="117" spans="1:10" ht="63">
      <c r="A117" s="117" t="s">
        <v>259</v>
      </c>
      <c r="B117" s="99" t="s">
        <v>159</v>
      </c>
      <c r="C117" s="99" t="s">
        <v>173</v>
      </c>
      <c r="D117" s="99" t="s">
        <v>235</v>
      </c>
      <c r="E117" s="107" t="s">
        <v>260</v>
      </c>
      <c r="F117" s="106"/>
      <c r="G117" s="101">
        <f>G118</f>
        <v>350</v>
      </c>
      <c r="H117" s="101">
        <f t="shared" si="24"/>
        <v>500</v>
      </c>
      <c r="I117" s="101">
        <f t="shared" si="24"/>
        <v>500</v>
      </c>
    </row>
    <row r="118" spans="1:10" ht="47.25">
      <c r="A118" s="117" t="s">
        <v>261</v>
      </c>
      <c r="B118" s="116" t="s">
        <v>159</v>
      </c>
      <c r="C118" s="99" t="s">
        <v>173</v>
      </c>
      <c r="D118" s="99" t="s">
        <v>235</v>
      </c>
      <c r="E118" s="107" t="s">
        <v>262</v>
      </c>
      <c r="F118" s="106"/>
      <c r="G118" s="101">
        <f>G119</f>
        <v>350</v>
      </c>
      <c r="H118" s="101">
        <f t="shared" si="24"/>
        <v>500</v>
      </c>
      <c r="I118" s="101">
        <f t="shared" si="24"/>
        <v>500</v>
      </c>
    </row>
    <row r="119" spans="1:10" ht="47.25">
      <c r="A119" s="100" t="s">
        <v>170</v>
      </c>
      <c r="B119" s="109" t="s">
        <v>159</v>
      </c>
      <c r="C119" s="99" t="s">
        <v>173</v>
      </c>
      <c r="D119" s="99" t="s">
        <v>235</v>
      </c>
      <c r="E119" s="107" t="s">
        <v>262</v>
      </c>
      <c r="F119" s="106" t="s">
        <v>183</v>
      </c>
      <c r="G119" s="101">
        <v>350</v>
      </c>
      <c r="H119" s="101">
        <v>500</v>
      </c>
      <c r="I119" s="101">
        <v>500</v>
      </c>
    </row>
    <row r="120" spans="1:10" s="25" customFormat="1" ht="63">
      <c r="A120" s="126" t="s">
        <v>251</v>
      </c>
      <c r="B120" s="109" t="s">
        <v>159</v>
      </c>
      <c r="C120" s="109" t="s">
        <v>173</v>
      </c>
      <c r="D120" s="109" t="s">
        <v>235</v>
      </c>
      <c r="E120" s="116" t="s">
        <v>392</v>
      </c>
      <c r="F120" s="106"/>
      <c r="G120" s="102">
        <v>50</v>
      </c>
      <c r="H120" s="102">
        <f>H121</f>
        <v>100</v>
      </c>
      <c r="I120" s="102">
        <f>I121</f>
        <v>100</v>
      </c>
    </row>
    <row r="121" spans="1:10" ht="78.75">
      <c r="A121" s="117" t="s">
        <v>253</v>
      </c>
      <c r="B121" s="116" t="s">
        <v>159</v>
      </c>
      <c r="C121" s="99" t="s">
        <v>173</v>
      </c>
      <c r="D121" s="99" t="s">
        <v>235</v>
      </c>
      <c r="E121" s="107" t="s">
        <v>393</v>
      </c>
      <c r="F121" s="106"/>
      <c r="G121" s="101">
        <f t="shared" ref="G121:I122" si="25">G122</f>
        <v>50</v>
      </c>
      <c r="H121" s="101">
        <f t="shared" si="25"/>
        <v>100</v>
      </c>
      <c r="I121" s="101">
        <f t="shared" si="25"/>
        <v>100</v>
      </c>
    </row>
    <row r="122" spans="1:10" ht="63">
      <c r="A122" s="117" t="s">
        <v>35</v>
      </c>
      <c r="B122" s="109" t="s">
        <v>159</v>
      </c>
      <c r="C122" s="99" t="s">
        <v>173</v>
      </c>
      <c r="D122" s="99" t="s">
        <v>235</v>
      </c>
      <c r="E122" s="107" t="s">
        <v>394</v>
      </c>
      <c r="F122" s="106"/>
      <c r="G122" s="101">
        <f t="shared" si="25"/>
        <v>50</v>
      </c>
      <c r="H122" s="101">
        <f t="shared" si="25"/>
        <v>100</v>
      </c>
      <c r="I122" s="101">
        <f t="shared" si="25"/>
        <v>100</v>
      </c>
    </row>
    <row r="123" spans="1:10" ht="47.25">
      <c r="A123" s="100" t="s">
        <v>170</v>
      </c>
      <c r="B123" s="99" t="s">
        <v>159</v>
      </c>
      <c r="C123" s="99" t="s">
        <v>173</v>
      </c>
      <c r="D123" s="99" t="s">
        <v>235</v>
      </c>
      <c r="E123" s="107" t="s">
        <v>394</v>
      </c>
      <c r="F123" s="106" t="s">
        <v>183</v>
      </c>
      <c r="G123" s="101">
        <v>50</v>
      </c>
      <c r="H123" s="101">
        <v>100</v>
      </c>
      <c r="I123" s="101">
        <v>100</v>
      </c>
    </row>
    <row r="124" spans="1:10" ht="78.75">
      <c r="A124" s="176" t="s">
        <v>460</v>
      </c>
      <c r="B124" s="140" t="s">
        <v>159</v>
      </c>
      <c r="C124" s="140" t="s">
        <v>173</v>
      </c>
      <c r="D124" s="140" t="s">
        <v>235</v>
      </c>
      <c r="E124" s="183" t="s">
        <v>466</v>
      </c>
      <c r="F124" s="178"/>
      <c r="G124" s="113">
        <v>615.4</v>
      </c>
      <c r="H124" s="113">
        <v>299.39999999999998</v>
      </c>
      <c r="I124" s="113">
        <v>456.5</v>
      </c>
      <c r="J124" s="179"/>
    </row>
    <row r="125" spans="1:10" ht="44.25" customHeight="1">
      <c r="A125" s="199" t="s">
        <v>476</v>
      </c>
      <c r="B125" s="140" t="s">
        <v>159</v>
      </c>
      <c r="C125" s="140" t="s">
        <v>173</v>
      </c>
      <c r="D125" s="140" t="s">
        <v>235</v>
      </c>
      <c r="E125" s="185" t="s">
        <v>467</v>
      </c>
      <c r="F125" s="178"/>
      <c r="G125" s="115">
        <v>615.4</v>
      </c>
      <c r="H125" s="115">
        <v>299.39999999999998</v>
      </c>
      <c r="I125" s="115">
        <v>456.5</v>
      </c>
    </row>
    <row r="126" spans="1:10" ht="204.75" customHeight="1">
      <c r="A126" s="196" t="s">
        <v>472</v>
      </c>
      <c r="B126" s="140" t="s">
        <v>159</v>
      </c>
      <c r="C126" s="140" t="s">
        <v>173</v>
      </c>
      <c r="D126" s="140" t="s">
        <v>235</v>
      </c>
      <c r="E126" s="185" t="s">
        <v>468</v>
      </c>
      <c r="F126" s="178"/>
      <c r="G126" s="115">
        <v>615.4</v>
      </c>
      <c r="H126" s="115">
        <v>299.39999999999998</v>
      </c>
      <c r="I126" s="115">
        <v>456.5</v>
      </c>
    </row>
    <row r="127" spans="1:10" ht="51" customHeight="1">
      <c r="A127" s="139" t="s">
        <v>170</v>
      </c>
      <c r="B127" s="140" t="s">
        <v>159</v>
      </c>
      <c r="C127" s="140" t="s">
        <v>173</v>
      </c>
      <c r="D127" s="140" t="s">
        <v>235</v>
      </c>
      <c r="E127" s="185" t="s">
        <v>468</v>
      </c>
      <c r="F127" s="141" t="s">
        <v>183</v>
      </c>
      <c r="G127" s="115">
        <v>615.4</v>
      </c>
      <c r="H127" s="115">
        <v>299.39999999999998</v>
      </c>
      <c r="I127" s="115">
        <v>456.5</v>
      </c>
    </row>
    <row r="128" spans="1:10" ht="31.5">
      <c r="A128" s="126" t="s">
        <v>126</v>
      </c>
      <c r="B128" s="116" t="s">
        <v>159</v>
      </c>
      <c r="C128" s="109" t="s">
        <v>173</v>
      </c>
      <c r="D128" s="109" t="s">
        <v>267</v>
      </c>
      <c r="E128" s="116"/>
      <c r="F128" s="106"/>
      <c r="G128" s="102">
        <f>G133+G137</f>
        <v>125</v>
      </c>
      <c r="H128" s="102">
        <f>H133+H137</f>
        <v>130</v>
      </c>
      <c r="I128" s="102">
        <f>I133+I137</f>
        <v>140</v>
      </c>
    </row>
    <row r="129" spans="1:9" ht="78.75">
      <c r="A129" s="126" t="s">
        <v>268</v>
      </c>
      <c r="B129" s="109" t="s">
        <v>159</v>
      </c>
      <c r="C129" s="116" t="s">
        <v>173</v>
      </c>
      <c r="D129" s="116" t="s">
        <v>267</v>
      </c>
      <c r="E129" s="116" t="s">
        <v>219</v>
      </c>
      <c r="F129" s="106"/>
      <c r="G129" s="102">
        <f t="shared" ref="G129:I130" si="26">G130</f>
        <v>115</v>
      </c>
      <c r="H129" s="102">
        <f t="shared" si="26"/>
        <v>120</v>
      </c>
      <c r="I129" s="102">
        <f t="shared" si="26"/>
        <v>130</v>
      </c>
    </row>
    <row r="130" spans="1:9" ht="126">
      <c r="A130" s="126" t="s">
        <v>269</v>
      </c>
      <c r="B130" s="109" t="s">
        <v>159</v>
      </c>
      <c r="C130" s="116" t="s">
        <v>173</v>
      </c>
      <c r="D130" s="116" t="s">
        <v>267</v>
      </c>
      <c r="E130" s="116" t="s">
        <v>270</v>
      </c>
      <c r="F130" s="106"/>
      <c r="G130" s="101">
        <f t="shared" si="26"/>
        <v>115</v>
      </c>
      <c r="H130" s="101">
        <f t="shared" si="26"/>
        <v>120</v>
      </c>
      <c r="I130" s="101">
        <f t="shared" si="26"/>
        <v>130</v>
      </c>
    </row>
    <row r="131" spans="1:9" ht="264.75" customHeight="1">
      <c r="A131" s="100" t="s">
        <v>271</v>
      </c>
      <c r="B131" s="99" t="s">
        <v>159</v>
      </c>
      <c r="C131" s="107" t="s">
        <v>173</v>
      </c>
      <c r="D131" s="107" t="s">
        <v>267</v>
      </c>
      <c r="E131" s="107" t="s">
        <v>272</v>
      </c>
      <c r="F131" s="106"/>
      <c r="G131" s="101">
        <f>G133</f>
        <v>115</v>
      </c>
      <c r="H131" s="101">
        <f>H133</f>
        <v>120</v>
      </c>
      <c r="I131" s="101">
        <f>I133</f>
        <v>130</v>
      </c>
    </row>
    <row r="132" spans="1:9" ht="203.25" customHeight="1">
      <c r="A132" s="100" t="s">
        <v>36</v>
      </c>
      <c r="B132" s="116" t="s">
        <v>159</v>
      </c>
      <c r="C132" s="107" t="s">
        <v>173</v>
      </c>
      <c r="D132" s="107" t="s">
        <v>267</v>
      </c>
      <c r="E132" s="107" t="s">
        <v>273</v>
      </c>
      <c r="F132" s="106"/>
      <c r="G132" s="101">
        <f>G133</f>
        <v>115</v>
      </c>
      <c r="H132" s="101">
        <f>H133</f>
        <v>120</v>
      </c>
      <c r="I132" s="101">
        <f>I133</f>
        <v>130</v>
      </c>
    </row>
    <row r="133" spans="1:9" ht="47.25">
      <c r="A133" s="100" t="s">
        <v>170</v>
      </c>
      <c r="B133" s="109" t="s">
        <v>159</v>
      </c>
      <c r="C133" s="107" t="s">
        <v>173</v>
      </c>
      <c r="D133" s="107" t="s">
        <v>267</v>
      </c>
      <c r="E133" s="107" t="s">
        <v>273</v>
      </c>
      <c r="F133" s="106" t="s">
        <v>183</v>
      </c>
      <c r="G133" s="101">
        <v>115</v>
      </c>
      <c r="H133" s="101">
        <v>120</v>
      </c>
      <c r="I133" s="101">
        <v>130</v>
      </c>
    </row>
    <row r="134" spans="1:9" ht="63">
      <c r="A134" s="124" t="s">
        <v>274</v>
      </c>
      <c r="B134" s="109" t="s">
        <v>159</v>
      </c>
      <c r="C134" s="116" t="s">
        <v>173</v>
      </c>
      <c r="D134" s="116" t="s">
        <v>267</v>
      </c>
      <c r="E134" s="180" t="s">
        <v>275</v>
      </c>
      <c r="F134" s="106"/>
      <c r="G134" s="102">
        <f t="shared" ref="G134:I136" si="27">G135</f>
        <v>10</v>
      </c>
      <c r="H134" s="102">
        <f t="shared" si="27"/>
        <v>10</v>
      </c>
      <c r="I134" s="102">
        <f t="shared" si="27"/>
        <v>10</v>
      </c>
    </row>
    <row r="135" spans="1:9" ht="63">
      <c r="A135" s="117" t="s">
        <v>276</v>
      </c>
      <c r="B135" s="109" t="s">
        <v>159</v>
      </c>
      <c r="C135" s="107" t="s">
        <v>173</v>
      </c>
      <c r="D135" s="107" t="s">
        <v>267</v>
      </c>
      <c r="E135" s="181" t="s">
        <v>277</v>
      </c>
      <c r="F135" s="106"/>
      <c r="G135" s="101">
        <f t="shared" si="27"/>
        <v>10</v>
      </c>
      <c r="H135" s="101">
        <f t="shared" si="27"/>
        <v>10</v>
      </c>
      <c r="I135" s="101">
        <f t="shared" si="27"/>
        <v>10</v>
      </c>
    </row>
    <row r="136" spans="1:9" ht="47.25">
      <c r="A136" s="117" t="s">
        <v>278</v>
      </c>
      <c r="B136" s="99" t="s">
        <v>159</v>
      </c>
      <c r="C136" s="107" t="s">
        <v>173</v>
      </c>
      <c r="D136" s="107" t="s">
        <v>267</v>
      </c>
      <c r="E136" s="181" t="s">
        <v>279</v>
      </c>
      <c r="F136" s="106"/>
      <c r="G136" s="101">
        <f t="shared" si="27"/>
        <v>10</v>
      </c>
      <c r="H136" s="101">
        <f t="shared" si="27"/>
        <v>10</v>
      </c>
      <c r="I136" s="101">
        <f t="shared" si="27"/>
        <v>10</v>
      </c>
    </row>
    <row r="137" spans="1:9" ht="47.25">
      <c r="A137" s="100" t="s">
        <v>170</v>
      </c>
      <c r="B137" s="116" t="s">
        <v>159</v>
      </c>
      <c r="C137" s="107" t="s">
        <v>173</v>
      </c>
      <c r="D137" s="107" t="s">
        <v>267</v>
      </c>
      <c r="E137" s="181" t="s">
        <v>279</v>
      </c>
      <c r="F137" s="106" t="s">
        <v>183</v>
      </c>
      <c r="G137" s="101">
        <v>10</v>
      </c>
      <c r="H137" s="101">
        <v>10</v>
      </c>
      <c r="I137" s="101">
        <v>10</v>
      </c>
    </row>
    <row r="138" spans="1:9" ht="31.5">
      <c r="A138" s="26" t="s">
        <v>280</v>
      </c>
      <c r="B138" s="96" t="s">
        <v>159</v>
      </c>
      <c r="C138" s="96" t="s">
        <v>281</v>
      </c>
      <c r="D138" s="96" t="s">
        <v>162</v>
      </c>
      <c r="E138" s="148"/>
      <c r="F138" s="28"/>
      <c r="G138" s="16">
        <f>G139+G160+G179</f>
        <v>20075.700000000004</v>
      </c>
      <c r="H138" s="16">
        <f t="shared" ref="H138:I138" si="28">H139+H160+H179</f>
        <v>6101.2</v>
      </c>
      <c r="I138" s="16">
        <f t="shared" si="28"/>
        <v>5578.9</v>
      </c>
    </row>
    <row r="139" spans="1:9">
      <c r="A139" s="126" t="s">
        <v>129</v>
      </c>
      <c r="B139" s="109" t="s">
        <v>159</v>
      </c>
      <c r="C139" s="109" t="s">
        <v>281</v>
      </c>
      <c r="D139" s="109" t="s">
        <v>161</v>
      </c>
      <c r="E139" s="116"/>
      <c r="F139" s="106"/>
      <c r="G139" s="102">
        <f>G140+G145+G150+G155</f>
        <v>1231.9000000000001</v>
      </c>
      <c r="H139" s="102">
        <f t="shared" ref="H139:I139" si="29">H140+H145+H150+H155</f>
        <v>1231.9000000000001</v>
      </c>
      <c r="I139" s="102">
        <f t="shared" si="29"/>
        <v>1231.9000000000001</v>
      </c>
    </row>
    <row r="140" spans="1:9" ht="31.5">
      <c r="A140" s="125" t="s">
        <v>196</v>
      </c>
      <c r="B140" s="99" t="s">
        <v>159</v>
      </c>
      <c r="C140" s="99" t="s">
        <v>281</v>
      </c>
      <c r="D140" s="99" t="s">
        <v>161</v>
      </c>
      <c r="E140" s="107" t="s">
        <v>197</v>
      </c>
      <c r="F140" s="106"/>
      <c r="G140" s="102">
        <f t="shared" ref="G140:I143" si="30">G141</f>
        <v>471.9</v>
      </c>
      <c r="H140" s="102">
        <f t="shared" si="30"/>
        <v>471.9</v>
      </c>
      <c r="I140" s="102">
        <f t="shared" si="30"/>
        <v>471.9</v>
      </c>
    </row>
    <row r="141" spans="1:9">
      <c r="A141" s="125" t="s">
        <v>198</v>
      </c>
      <c r="B141" s="116" t="s">
        <v>159</v>
      </c>
      <c r="C141" s="99" t="s">
        <v>281</v>
      </c>
      <c r="D141" s="99" t="s">
        <v>161</v>
      </c>
      <c r="E141" s="107" t="s">
        <v>199</v>
      </c>
      <c r="F141" s="106"/>
      <c r="G141" s="101">
        <f t="shared" si="30"/>
        <v>471.9</v>
      </c>
      <c r="H141" s="101">
        <f t="shared" si="30"/>
        <v>471.9</v>
      </c>
      <c r="I141" s="101">
        <f t="shared" si="30"/>
        <v>471.9</v>
      </c>
    </row>
    <row r="142" spans="1:9">
      <c r="A142" s="125" t="s">
        <v>198</v>
      </c>
      <c r="B142" s="109" t="s">
        <v>159</v>
      </c>
      <c r="C142" s="99" t="s">
        <v>281</v>
      </c>
      <c r="D142" s="99" t="s">
        <v>161</v>
      </c>
      <c r="E142" s="107" t="s">
        <v>200</v>
      </c>
      <c r="F142" s="106"/>
      <c r="G142" s="101">
        <f t="shared" si="30"/>
        <v>471.9</v>
      </c>
      <c r="H142" s="101">
        <f t="shared" si="30"/>
        <v>471.9</v>
      </c>
      <c r="I142" s="101">
        <f t="shared" si="30"/>
        <v>471.9</v>
      </c>
    </row>
    <row r="143" spans="1:9" ht="94.5">
      <c r="A143" s="125" t="s">
        <v>42</v>
      </c>
      <c r="B143" s="109" t="s">
        <v>159</v>
      </c>
      <c r="C143" s="99" t="s">
        <v>281</v>
      </c>
      <c r="D143" s="99" t="s">
        <v>161</v>
      </c>
      <c r="E143" s="107" t="s">
        <v>282</v>
      </c>
      <c r="F143" s="106"/>
      <c r="G143" s="101">
        <f t="shared" si="30"/>
        <v>471.9</v>
      </c>
      <c r="H143" s="101">
        <f t="shared" si="30"/>
        <v>471.9</v>
      </c>
      <c r="I143" s="101">
        <f t="shared" si="30"/>
        <v>471.9</v>
      </c>
    </row>
    <row r="144" spans="1:9" ht="47.25">
      <c r="A144" s="125" t="s">
        <v>283</v>
      </c>
      <c r="B144" s="99" t="s">
        <v>159</v>
      </c>
      <c r="C144" s="99" t="s">
        <v>281</v>
      </c>
      <c r="D144" s="99" t="s">
        <v>161</v>
      </c>
      <c r="E144" s="107" t="s">
        <v>282</v>
      </c>
      <c r="F144" s="106" t="s">
        <v>183</v>
      </c>
      <c r="G144" s="101">
        <v>471.9</v>
      </c>
      <c r="H144" s="101">
        <v>471.9</v>
      </c>
      <c r="I144" s="101">
        <v>471.9</v>
      </c>
    </row>
    <row r="145" spans="1:9" ht="64.5" customHeight="1">
      <c r="A145" s="125" t="s">
        <v>196</v>
      </c>
      <c r="B145" s="116" t="s">
        <v>159</v>
      </c>
      <c r="C145" s="99" t="s">
        <v>281</v>
      </c>
      <c r="D145" s="99" t="s">
        <v>161</v>
      </c>
      <c r="E145" s="107" t="s">
        <v>197</v>
      </c>
      <c r="F145" s="106"/>
      <c r="G145" s="102">
        <f>G146</f>
        <v>20</v>
      </c>
      <c r="H145" s="123">
        <v>20</v>
      </c>
      <c r="I145" s="123">
        <v>20</v>
      </c>
    </row>
    <row r="146" spans="1:9">
      <c r="A146" s="125" t="s">
        <v>198</v>
      </c>
      <c r="B146" s="109" t="s">
        <v>159</v>
      </c>
      <c r="C146" s="99" t="s">
        <v>281</v>
      </c>
      <c r="D146" s="99" t="s">
        <v>161</v>
      </c>
      <c r="E146" s="107" t="s">
        <v>199</v>
      </c>
      <c r="F146" s="106"/>
      <c r="G146" s="101">
        <v>20</v>
      </c>
      <c r="H146" s="103">
        <v>20</v>
      </c>
      <c r="I146" s="103">
        <v>20</v>
      </c>
    </row>
    <row r="147" spans="1:9">
      <c r="A147" s="125" t="s">
        <v>198</v>
      </c>
      <c r="B147" s="118" t="s">
        <v>159</v>
      </c>
      <c r="C147" s="118" t="s">
        <v>281</v>
      </c>
      <c r="D147" s="118" t="s">
        <v>161</v>
      </c>
      <c r="E147" s="107" t="s">
        <v>200</v>
      </c>
      <c r="F147" s="173"/>
      <c r="G147" s="101">
        <v>20</v>
      </c>
      <c r="H147" s="101">
        <v>20</v>
      </c>
      <c r="I147" s="103">
        <v>20</v>
      </c>
    </row>
    <row r="148" spans="1:9" ht="47.25">
      <c r="A148" s="125" t="s">
        <v>286</v>
      </c>
      <c r="B148" s="99" t="s">
        <v>159</v>
      </c>
      <c r="C148" s="99" t="s">
        <v>281</v>
      </c>
      <c r="D148" s="99" t="s">
        <v>161</v>
      </c>
      <c r="E148" s="107" t="s">
        <v>287</v>
      </c>
      <c r="F148" s="106"/>
      <c r="G148" s="101">
        <v>20</v>
      </c>
      <c r="H148" s="101">
        <v>20</v>
      </c>
      <c r="I148" s="101">
        <v>20</v>
      </c>
    </row>
    <row r="149" spans="1:9" ht="47.25">
      <c r="A149" s="100" t="s">
        <v>170</v>
      </c>
      <c r="B149" s="116" t="s">
        <v>159</v>
      </c>
      <c r="C149" s="99" t="s">
        <v>281</v>
      </c>
      <c r="D149" s="99" t="s">
        <v>161</v>
      </c>
      <c r="E149" s="107" t="s">
        <v>287</v>
      </c>
      <c r="F149" s="106" t="s">
        <v>183</v>
      </c>
      <c r="G149" s="121">
        <v>20</v>
      </c>
      <c r="H149" s="122">
        <v>20</v>
      </c>
      <c r="I149" s="122">
        <v>20</v>
      </c>
    </row>
    <row r="150" spans="1:9" ht="47.25">
      <c r="A150" s="126" t="s">
        <v>196</v>
      </c>
      <c r="B150" s="118" t="s">
        <v>159</v>
      </c>
      <c r="C150" s="118" t="s">
        <v>281</v>
      </c>
      <c r="D150" s="118" t="s">
        <v>161</v>
      </c>
      <c r="E150" s="119" t="s">
        <v>197</v>
      </c>
      <c r="F150" s="127"/>
      <c r="G150" s="120">
        <v>600</v>
      </c>
      <c r="H150" s="128">
        <v>600</v>
      </c>
      <c r="I150" s="128">
        <v>600</v>
      </c>
    </row>
    <row r="151" spans="1:9" ht="52.5" customHeight="1">
      <c r="A151" s="125" t="s">
        <v>198</v>
      </c>
      <c r="B151" s="109" t="s">
        <v>159</v>
      </c>
      <c r="C151" s="99" t="s">
        <v>281</v>
      </c>
      <c r="D151" s="99" t="s">
        <v>161</v>
      </c>
      <c r="E151" s="107" t="s">
        <v>199</v>
      </c>
      <c r="F151" s="106"/>
      <c r="G151" s="121">
        <v>600</v>
      </c>
      <c r="H151" s="122">
        <v>600</v>
      </c>
      <c r="I151" s="122">
        <v>600</v>
      </c>
    </row>
    <row r="152" spans="1:9" ht="48" customHeight="1">
      <c r="A152" s="125" t="s">
        <v>198</v>
      </c>
      <c r="B152" s="109" t="s">
        <v>159</v>
      </c>
      <c r="C152" s="99" t="s">
        <v>281</v>
      </c>
      <c r="D152" s="99" t="s">
        <v>161</v>
      </c>
      <c r="E152" s="107" t="s">
        <v>207</v>
      </c>
      <c r="F152" s="106"/>
      <c r="G152" s="121">
        <v>600</v>
      </c>
      <c r="H152" s="122">
        <v>600</v>
      </c>
      <c r="I152" s="122">
        <v>600</v>
      </c>
    </row>
    <row r="153" spans="1:9" ht="31.5">
      <c r="A153" s="125" t="s">
        <v>60</v>
      </c>
      <c r="B153" s="99" t="s">
        <v>159</v>
      </c>
      <c r="C153" s="99" t="s">
        <v>281</v>
      </c>
      <c r="D153" s="99" t="s">
        <v>161</v>
      </c>
      <c r="E153" s="107" t="s">
        <v>61</v>
      </c>
      <c r="F153" s="106" t="s">
        <v>183</v>
      </c>
      <c r="G153" s="121">
        <v>600</v>
      </c>
      <c r="H153" s="122">
        <v>600</v>
      </c>
      <c r="I153" s="122">
        <v>600</v>
      </c>
    </row>
    <row r="154" spans="1:9">
      <c r="A154" s="125" t="s">
        <v>284</v>
      </c>
      <c r="B154" s="109" t="s">
        <v>159</v>
      </c>
      <c r="C154" s="99" t="s">
        <v>281</v>
      </c>
      <c r="D154" s="99" t="s">
        <v>161</v>
      </c>
      <c r="E154" s="107" t="s">
        <v>61</v>
      </c>
      <c r="F154" s="106"/>
      <c r="G154" s="121">
        <v>600</v>
      </c>
      <c r="H154" s="122">
        <v>600</v>
      </c>
      <c r="I154" s="122">
        <v>600</v>
      </c>
    </row>
    <row r="155" spans="1:9" ht="110.25">
      <c r="A155" s="129" t="s">
        <v>28</v>
      </c>
      <c r="B155" s="109" t="s">
        <v>159</v>
      </c>
      <c r="C155" s="109" t="s">
        <v>281</v>
      </c>
      <c r="D155" s="109" t="s">
        <v>161</v>
      </c>
      <c r="E155" s="116" t="str">
        <f>E156</f>
        <v>15 3 01 00360</v>
      </c>
      <c r="F155" s="127"/>
      <c r="G155" s="102">
        <v>140</v>
      </c>
      <c r="H155" s="102">
        <v>140</v>
      </c>
      <c r="I155" s="102">
        <f>$H$155</f>
        <v>140</v>
      </c>
    </row>
    <row r="156" spans="1:9" ht="95.25" customHeight="1">
      <c r="A156" s="129" t="s">
        <v>31</v>
      </c>
      <c r="B156" s="99" t="s">
        <v>159</v>
      </c>
      <c r="C156" s="99" t="s">
        <v>281</v>
      </c>
      <c r="D156" s="99" t="s">
        <v>161</v>
      </c>
      <c r="E156" s="107" t="str">
        <f>E157</f>
        <v>15 3 01 00360</v>
      </c>
      <c r="F156" s="106"/>
      <c r="G156" s="101">
        <v>140</v>
      </c>
      <c r="H156" s="101">
        <v>140</v>
      </c>
      <c r="I156" s="101">
        <v>140</v>
      </c>
    </row>
    <row r="157" spans="1:9" ht="94.5">
      <c r="A157" s="130" t="s">
        <v>37</v>
      </c>
      <c r="B157" s="109" t="s">
        <v>159</v>
      </c>
      <c r="C157" s="99" t="s">
        <v>281</v>
      </c>
      <c r="D157" s="99" t="s">
        <v>161</v>
      </c>
      <c r="E157" s="95" t="s">
        <v>402</v>
      </c>
      <c r="F157" s="106"/>
      <c r="G157" s="101">
        <v>140</v>
      </c>
      <c r="H157" s="101">
        <v>140</v>
      </c>
      <c r="I157" s="101">
        <v>140</v>
      </c>
    </row>
    <row r="158" spans="1:9" ht="78.75">
      <c r="A158" s="130" t="s">
        <v>30</v>
      </c>
      <c r="B158" s="99" t="s">
        <v>159</v>
      </c>
      <c r="C158" s="99" t="s">
        <v>281</v>
      </c>
      <c r="D158" s="99" t="s">
        <v>161</v>
      </c>
      <c r="E158" s="95" t="s">
        <v>402</v>
      </c>
      <c r="F158" s="106"/>
      <c r="G158" s="101">
        <v>140</v>
      </c>
      <c r="H158" s="101">
        <v>140</v>
      </c>
      <c r="I158" s="101">
        <v>140</v>
      </c>
    </row>
    <row r="159" spans="1:9" ht="47.25">
      <c r="A159" s="108" t="s">
        <v>170</v>
      </c>
      <c r="B159" s="109" t="s">
        <v>159</v>
      </c>
      <c r="C159" s="99" t="s">
        <v>281</v>
      </c>
      <c r="D159" s="99" t="s">
        <v>161</v>
      </c>
      <c r="E159" s="95" t="s">
        <v>402</v>
      </c>
      <c r="F159" s="106" t="s">
        <v>183</v>
      </c>
      <c r="G159" s="101">
        <v>140</v>
      </c>
      <c r="H159" s="101">
        <v>140</v>
      </c>
      <c r="I159" s="101">
        <v>140</v>
      </c>
    </row>
    <row r="160" spans="1:9">
      <c r="A160" s="126" t="s">
        <v>130</v>
      </c>
      <c r="B160" s="116" t="s">
        <v>159</v>
      </c>
      <c r="C160" s="109" t="s">
        <v>281</v>
      </c>
      <c r="D160" s="109" t="s">
        <v>230</v>
      </c>
      <c r="E160" s="116"/>
      <c r="F160" s="106"/>
      <c r="G160" s="102">
        <f>G161+G174</f>
        <v>863.2</v>
      </c>
      <c r="H160" s="102">
        <f t="shared" ref="H160:I160" si="31">H161+H174</f>
        <v>393.3</v>
      </c>
      <c r="I160" s="102">
        <f t="shared" si="31"/>
        <v>550</v>
      </c>
    </row>
    <row r="161" spans="1:9" ht="125.25" customHeight="1">
      <c r="A161" s="126" t="s">
        <v>28</v>
      </c>
      <c r="B161" s="109" t="s">
        <v>159</v>
      </c>
      <c r="C161" s="99" t="s">
        <v>281</v>
      </c>
      <c r="D161" s="99" t="s">
        <v>230</v>
      </c>
      <c r="E161" s="107" t="s">
        <v>285</v>
      </c>
      <c r="F161" s="106"/>
      <c r="G161" s="102">
        <f>G162+G166+G170</f>
        <v>615</v>
      </c>
      <c r="H161" s="102">
        <f t="shared" ref="H161:I161" si="32">H162+H166+H170</f>
        <v>100</v>
      </c>
      <c r="I161" s="102">
        <f t="shared" si="32"/>
        <v>350</v>
      </c>
    </row>
    <row r="162" spans="1:9">
      <c r="A162" s="126" t="s">
        <v>88</v>
      </c>
      <c r="B162" s="109" t="s">
        <v>159</v>
      </c>
      <c r="C162" s="109" t="s">
        <v>281</v>
      </c>
      <c r="D162" s="109" t="s">
        <v>230</v>
      </c>
      <c r="E162" s="116" t="s">
        <v>288</v>
      </c>
      <c r="F162" s="127"/>
      <c r="G162" s="102">
        <f>G164</f>
        <v>340</v>
      </c>
      <c r="H162" s="123">
        <f>H164</f>
        <v>100</v>
      </c>
      <c r="I162" s="123">
        <f>I164</f>
        <v>100</v>
      </c>
    </row>
    <row r="163" spans="1:9" ht="94.5">
      <c r="A163" s="125" t="s">
        <v>89</v>
      </c>
      <c r="B163" s="99" t="s">
        <v>159</v>
      </c>
      <c r="C163" s="99" t="s">
        <v>281</v>
      </c>
      <c r="D163" s="99" t="s">
        <v>230</v>
      </c>
      <c r="E163" s="107" t="s">
        <v>289</v>
      </c>
      <c r="F163" s="106"/>
      <c r="G163" s="101">
        <f>G165</f>
        <v>340</v>
      </c>
      <c r="H163" s="103">
        <f>H165</f>
        <v>100</v>
      </c>
      <c r="I163" s="103">
        <f>I164</f>
        <v>100</v>
      </c>
    </row>
    <row r="164" spans="1:9" ht="84" customHeight="1">
      <c r="A164" s="125" t="s">
        <v>90</v>
      </c>
      <c r="B164" s="116" t="s">
        <v>159</v>
      </c>
      <c r="C164" s="99" t="s">
        <v>281</v>
      </c>
      <c r="D164" s="99" t="s">
        <v>230</v>
      </c>
      <c r="E164" s="107" t="s">
        <v>290</v>
      </c>
      <c r="F164" s="106"/>
      <c r="G164" s="101">
        <f>G165</f>
        <v>340</v>
      </c>
      <c r="H164" s="103">
        <f>H165</f>
        <v>100</v>
      </c>
      <c r="I164" s="103">
        <f>I165</f>
        <v>100</v>
      </c>
    </row>
    <row r="165" spans="1:9" ht="47.25">
      <c r="A165" s="125" t="s">
        <v>91</v>
      </c>
      <c r="B165" s="109" t="s">
        <v>159</v>
      </c>
      <c r="C165" s="99" t="s">
        <v>281</v>
      </c>
      <c r="D165" s="99" t="s">
        <v>230</v>
      </c>
      <c r="E165" s="107" t="s">
        <v>290</v>
      </c>
      <c r="F165" s="106" t="s">
        <v>183</v>
      </c>
      <c r="G165" s="101">
        <v>340</v>
      </c>
      <c r="H165" s="103">
        <v>100</v>
      </c>
      <c r="I165" s="103">
        <v>100</v>
      </c>
    </row>
    <row r="166" spans="1:9" ht="31.5">
      <c r="A166" s="124" t="s">
        <v>29</v>
      </c>
      <c r="B166" s="109" t="s">
        <v>159</v>
      </c>
      <c r="C166" s="99" t="s">
        <v>281</v>
      </c>
      <c r="D166" s="99" t="s">
        <v>230</v>
      </c>
      <c r="E166" s="107" t="s">
        <v>291</v>
      </c>
      <c r="F166" s="106"/>
      <c r="G166" s="120">
        <f>G167</f>
        <v>75</v>
      </c>
      <c r="H166" s="128">
        <v>0</v>
      </c>
      <c r="I166" s="128">
        <f>I167</f>
        <v>250</v>
      </c>
    </row>
    <row r="167" spans="1:9" ht="47.25">
      <c r="A167" s="117" t="s">
        <v>292</v>
      </c>
      <c r="B167" s="109" t="s">
        <v>159</v>
      </c>
      <c r="C167" s="99" t="s">
        <v>281</v>
      </c>
      <c r="D167" s="99" t="s">
        <v>230</v>
      </c>
      <c r="E167" s="107" t="s">
        <v>403</v>
      </c>
      <c r="F167" s="106"/>
      <c r="G167" s="121">
        <f>G168</f>
        <v>75</v>
      </c>
      <c r="H167" s="122">
        <v>0</v>
      </c>
      <c r="I167" s="122">
        <f>I168</f>
        <v>250</v>
      </c>
    </row>
    <row r="168" spans="1:9" ht="47.25">
      <c r="A168" s="117" t="s">
        <v>293</v>
      </c>
      <c r="B168" s="109" t="s">
        <v>159</v>
      </c>
      <c r="C168" s="99" t="s">
        <v>281</v>
      </c>
      <c r="D168" s="99" t="s">
        <v>230</v>
      </c>
      <c r="E168" s="107" t="s">
        <v>403</v>
      </c>
      <c r="F168" s="106"/>
      <c r="G168" s="121">
        <f>G169</f>
        <v>75</v>
      </c>
      <c r="H168" s="122">
        <v>0</v>
      </c>
      <c r="I168" s="122">
        <f>I169</f>
        <v>250</v>
      </c>
    </row>
    <row r="169" spans="1:9" ht="47.25">
      <c r="A169" s="100" t="s">
        <v>170</v>
      </c>
      <c r="B169" s="109" t="s">
        <v>159</v>
      </c>
      <c r="C169" s="99" t="s">
        <v>281</v>
      </c>
      <c r="D169" s="99" t="s">
        <v>230</v>
      </c>
      <c r="E169" s="107" t="s">
        <v>403</v>
      </c>
      <c r="F169" s="106" t="s">
        <v>183</v>
      </c>
      <c r="G169" s="121">
        <v>75</v>
      </c>
      <c r="H169" s="122">
        <v>0</v>
      </c>
      <c r="I169" s="122">
        <v>250</v>
      </c>
    </row>
    <row r="170" spans="1:9" ht="75" customHeight="1">
      <c r="A170" s="189" t="s">
        <v>92</v>
      </c>
      <c r="B170" s="177">
        <v>881</v>
      </c>
      <c r="C170" s="177" t="s">
        <v>281</v>
      </c>
      <c r="D170" s="177" t="s">
        <v>230</v>
      </c>
      <c r="E170" s="114" t="s">
        <v>401</v>
      </c>
      <c r="F170" s="141"/>
      <c r="G170" s="113">
        <f t="shared" ref="G170:I171" si="33">G171</f>
        <v>200</v>
      </c>
      <c r="H170" s="113">
        <f t="shared" si="33"/>
        <v>0</v>
      </c>
      <c r="I170" s="113">
        <f t="shared" si="33"/>
        <v>0</v>
      </c>
    </row>
    <row r="171" spans="1:9" ht="34.5" customHeight="1">
      <c r="A171" s="189" t="s">
        <v>477</v>
      </c>
      <c r="B171" s="140" t="s">
        <v>159</v>
      </c>
      <c r="C171" s="177" t="s">
        <v>281</v>
      </c>
      <c r="D171" s="177" t="s">
        <v>230</v>
      </c>
      <c r="E171" s="114" t="s">
        <v>32</v>
      </c>
      <c r="F171" s="141"/>
      <c r="G171" s="115">
        <f t="shared" si="33"/>
        <v>200</v>
      </c>
      <c r="H171" s="115">
        <f t="shared" si="33"/>
        <v>0</v>
      </c>
      <c r="I171" s="115">
        <f t="shared" si="33"/>
        <v>0</v>
      </c>
    </row>
    <row r="172" spans="1:9">
      <c r="A172" s="190" t="s">
        <v>478</v>
      </c>
      <c r="B172" s="112" t="s">
        <v>159</v>
      </c>
      <c r="C172" s="140" t="s">
        <v>281</v>
      </c>
      <c r="D172" s="140" t="s">
        <v>230</v>
      </c>
      <c r="E172" s="114" t="s">
        <v>32</v>
      </c>
      <c r="F172" s="141"/>
      <c r="G172" s="115">
        <f>G173</f>
        <v>200</v>
      </c>
      <c r="H172" s="143">
        <v>0</v>
      </c>
      <c r="I172" s="143">
        <v>0</v>
      </c>
    </row>
    <row r="173" spans="1:9" ht="47.25">
      <c r="A173" s="139" t="s">
        <v>170</v>
      </c>
      <c r="B173" s="177" t="s">
        <v>159</v>
      </c>
      <c r="C173" s="140" t="s">
        <v>281</v>
      </c>
      <c r="D173" s="140" t="s">
        <v>230</v>
      </c>
      <c r="E173" s="114" t="s">
        <v>32</v>
      </c>
      <c r="F173" s="141" t="s">
        <v>183</v>
      </c>
      <c r="G173" s="115">
        <v>200</v>
      </c>
      <c r="H173" s="143">
        <v>0</v>
      </c>
      <c r="I173" s="143">
        <v>0</v>
      </c>
    </row>
    <row r="174" spans="1:9" ht="126">
      <c r="A174" s="182" t="s">
        <v>104</v>
      </c>
      <c r="B174" s="177" t="s">
        <v>159</v>
      </c>
      <c r="C174" s="177" t="s">
        <v>281</v>
      </c>
      <c r="D174" s="177" t="s">
        <v>230</v>
      </c>
      <c r="E174" s="114" t="s">
        <v>479</v>
      </c>
      <c r="F174" s="178"/>
      <c r="G174" s="191">
        <v>248.2</v>
      </c>
      <c r="H174" s="146">
        <v>293.3</v>
      </c>
      <c r="I174" s="146">
        <v>200</v>
      </c>
    </row>
    <row r="175" spans="1:9">
      <c r="A175" s="190"/>
      <c r="B175" s="140" t="s">
        <v>159</v>
      </c>
      <c r="C175" s="140" t="s">
        <v>281</v>
      </c>
      <c r="D175" s="140" t="s">
        <v>230</v>
      </c>
      <c r="E175" s="114" t="s">
        <v>480</v>
      </c>
      <c r="F175" s="141"/>
      <c r="G175" s="115">
        <f>G177</f>
        <v>248.2</v>
      </c>
      <c r="H175" s="143">
        <v>293.3</v>
      </c>
      <c r="I175" s="143">
        <v>200</v>
      </c>
    </row>
    <row r="176" spans="1:9">
      <c r="A176" s="190"/>
      <c r="B176" s="140"/>
      <c r="C176" s="140"/>
      <c r="D176" s="140"/>
      <c r="E176" s="114" t="s">
        <v>480</v>
      </c>
      <c r="F176" s="141"/>
      <c r="G176" s="115"/>
      <c r="H176" s="143"/>
      <c r="I176" s="143"/>
    </row>
    <row r="177" spans="1:16">
      <c r="A177" s="184"/>
      <c r="B177" s="112" t="s">
        <v>159</v>
      </c>
      <c r="C177" s="140" t="s">
        <v>281</v>
      </c>
      <c r="D177" s="140" t="s">
        <v>230</v>
      </c>
      <c r="E177" s="114" t="s">
        <v>480</v>
      </c>
      <c r="F177" s="141"/>
      <c r="G177" s="115">
        <f>G178</f>
        <v>248.2</v>
      </c>
      <c r="H177" s="143">
        <v>293.3</v>
      </c>
      <c r="I177" s="143">
        <v>200</v>
      </c>
    </row>
    <row r="178" spans="1:16" ht="47.25">
      <c r="A178" s="139" t="s">
        <v>170</v>
      </c>
      <c r="B178" s="177" t="s">
        <v>159</v>
      </c>
      <c r="C178" s="140" t="s">
        <v>281</v>
      </c>
      <c r="D178" s="140" t="s">
        <v>230</v>
      </c>
      <c r="E178" s="114" t="s">
        <v>480</v>
      </c>
      <c r="F178" s="141" t="s">
        <v>183</v>
      </c>
      <c r="G178" s="115">
        <v>248.2</v>
      </c>
      <c r="H178" s="143">
        <v>293.3</v>
      </c>
      <c r="I178" s="143">
        <v>200</v>
      </c>
    </row>
    <row r="179" spans="1:16">
      <c r="A179" s="126" t="s">
        <v>131</v>
      </c>
      <c r="B179" s="116" t="s">
        <v>159</v>
      </c>
      <c r="C179" s="116" t="s">
        <v>281</v>
      </c>
      <c r="D179" s="116" t="s">
        <v>163</v>
      </c>
      <c r="E179" s="116"/>
      <c r="F179" s="106"/>
      <c r="G179" s="123">
        <f>G180+G186++G202+G209+G214+G220</f>
        <v>17980.600000000002</v>
      </c>
      <c r="H179" s="123">
        <f t="shared" ref="H179:I179" si="34">H180+H186++H202+H209+H214+H220</f>
        <v>4476</v>
      </c>
      <c r="I179" s="123">
        <f t="shared" si="34"/>
        <v>3797</v>
      </c>
    </row>
    <row r="180" spans="1:16" ht="31.5">
      <c r="A180" s="125" t="s">
        <v>196</v>
      </c>
      <c r="B180" s="109" t="s">
        <v>159</v>
      </c>
      <c r="C180" s="107" t="s">
        <v>281</v>
      </c>
      <c r="D180" s="107" t="s">
        <v>163</v>
      </c>
      <c r="E180" s="116" t="s">
        <v>199</v>
      </c>
      <c r="F180" s="106"/>
      <c r="G180" s="123">
        <f t="shared" ref="G180:I180" si="35">G181</f>
        <v>2287.6</v>
      </c>
      <c r="H180" s="123">
        <f t="shared" si="35"/>
        <v>2254</v>
      </c>
      <c r="I180" s="123">
        <f t="shared" si="35"/>
        <v>2320</v>
      </c>
    </row>
    <row r="181" spans="1:16">
      <c r="A181" s="125" t="s">
        <v>198</v>
      </c>
      <c r="B181" s="109" t="s">
        <v>159</v>
      </c>
      <c r="C181" s="107" t="s">
        <v>281</v>
      </c>
      <c r="D181" s="107" t="s">
        <v>163</v>
      </c>
      <c r="E181" s="107" t="s">
        <v>207</v>
      </c>
      <c r="F181" s="106"/>
      <c r="G181" s="103">
        <f>G183+G185</f>
        <v>2287.6</v>
      </c>
      <c r="H181" s="103">
        <f>H183+H185</f>
        <v>2254</v>
      </c>
      <c r="I181" s="103">
        <f>I183+I185</f>
        <v>2320</v>
      </c>
    </row>
    <row r="182" spans="1:16">
      <c r="A182" s="125" t="s">
        <v>198</v>
      </c>
      <c r="B182" s="99" t="s">
        <v>159</v>
      </c>
      <c r="C182" s="107" t="s">
        <v>281</v>
      </c>
      <c r="D182" s="107" t="s">
        <v>163</v>
      </c>
      <c r="E182" s="107" t="s">
        <v>295</v>
      </c>
      <c r="F182" s="106"/>
      <c r="G182" s="103">
        <f>G183</f>
        <v>1887.6</v>
      </c>
      <c r="H182" s="153">
        <f>H183</f>
        <v>1900</v>
      </c>
      <c r="I182" s="153">
        <f>I183</f>
        <v>1900</v>
      </c>
    </row>
    <row r="183" spans="1:16">
      <c r="A183" s="117" t="s">
        <v>294</v>
      </c>
      <c r="B183" s="116" t="s">
        <v>159</v>
      </c>
      <c r="C183" s="107" t="s">
        <v>281</v>
      </c>
      <c r="D183" s="107" t="s">
        <v>163</v>
      </c>
      <c r="E183" s="107" t="s">
        <v>295</v>
      </c>
      <c r="F183" s="106" t="s">
        <v>183</v>
      </c>
      <c r="G183" s="103">
        <v>1887.6</v>
      </c>
      <c r="H183" s="103">
        <v>1900</v>
      </c>
      <c r="I183" s="103">
        <v>1900</v>
      </c>
    </row>
    <row r="184" spans="1:16" ht="47.25">
      <c r="A184" s="100" t="s">
        <v>170</v>
      </c>
      <c r="B184" s="109" t="s">
        <v>159</v>
      </c>
      <c r="C184" s="107" t="s">
        <v>281</v>
      </c>
      <c r="D184" s="107" t="s">
        <v>163</v>
      </c>
      <c r="E184" s="107" t="s">
        <v>297</v>
      </c>
      <c r="F184" s="106"/>
      <c r="G184" s="103">
        <f>G185</f>
        <v>400</v>
      </c>
      <c r="H184" s="103">
        <f>H185</f>
        <v>354</v>
      </c>
      <c r="I184" s="103">
        <f>I185</f>
        <v>420</v>
      </c>
      <c r="O184" s="14">
        <v>730</v>
      </c>
    </row>
    <row r="185" spans="1:16" ht="31.5">
      <c r="A185" s="100" t="s">
        <v>296</v>
      </c>
      <c r="B185" s="109" t="s">
        <v>159</v>
      </c>
      <c r="C185" s="107" t="s">
        <v>281</v>
      </c>
      <c r="D185" s="107" t="s">
        <v>163</v>
      </c>
      <c r="E185" s="107" t="s">
        <v>297</v>
      </c>
      <c r="F185" s="106" t="s">
        <v>183</v>
      </c>
      <c r="G185" s="103">
        <v>400</v>
      </c>
      <c r="H185" s="103">
        <v>354</v>
      </c>
      <c r="I185" s="103">
        <v>420</v>
      </c>
      <c r="O185" s="14">
        <v>95</v>
      </c>
      <c r="P185" s="14">
        <f>O184-O185</f>
        <v>635</v>
      </c>
    </row>
    <row r="186" spans="1:16" ht="97.5" customHeight="1">
      <c r="A186" s="111" t="s">
        <v>93</v>
      </c>
      <c r="B186" s="109" t="s">
        <v>159</v>
      </c>
      <c r="C186" s="116" t="s">
        <v>281</v>
      </c>
      <c r="D186" s="116" t="s">
        <v>163</v>
      </c>
      <c r="E186" s="116" t="s">
        <v>300</v>
      </c>
      <c r="F186" s="106"/>
      <c r="G186" s="123">
        <f>G187+G191+G195+G199</f>
        <v>1760</v>
      </c>
      <c r="H186" s="123">
        <f t="shared" ref="H186:I186" si="36">H187+H191+H195+H199</f>
        <v>1520</v>
      </c>
      <c r="I186" s="123">
        <f t="shared" si="36"/>
        <v>770</v>
      </c>
    </row>
    <row r="187" spans="1:16" ht="55.5" customHeight="1">
      <c r="A187" s="124" t="s">
        <v>299</v>
      </c>
      <c r="B187" s="109" t="s">
        <v>159</v>
      </c>
      <c r="C187" s="107" t="s">
        <v>281</v>
      </c>
      <c r="D187" s="107" t="s">
        <v>163</v>
      </c>
      <c r="E187" s="107" t="s">
        <v>300</v>
      </c>
      <c r="F187" s="106"/>
      <c r="G187" s="123">
        <v>1210</v>
      </c>
      <c r="H187" s="123">
        <v>850</v>
      </c>
      <c r="I187" s="123">
        <v>100</v>
      </c>
    </row>
    <row r="188" spans="1:16" ht="31.5">
      <c r="A188" s="117" t="s">
        <v>301</v>
      </c>
      <c r="B188" s="109" t="s">
        <v>159</v>
      </c>
      <c r="C188" s="107" t="s">
        <v>281</v>
      </c>
      <c r="D188" s="107" t="s">
        <v>163</v>
      </c>
      <c r="E188" s="107" t="s">
        <v>302</v>
      </c>
      <c r="F188" s="106"/>
      <c r="G188" s="103">
        <f>G189</f>
        <v>1210</v>
      </c>
      <c r="H188" s="103">
        <f>H187</f>
        <v>850</v>
      </c>
      <c r="I188" s="103">
        <v>100</v>
      </c>
    </row>
    <row r="189" spans="1:16" ht="31.5">
      <c r="A189" s="117" t="s">
        <v>94</v>
      </c>
      <c r="B189" s="109" t="s">
        <v>159</v>
      </c>
      <c r="C189" s="107" t="s">
        <v>281</v>
      </c>
      <c r="D189" s="107" t="s">
        <v>163</v>
      </c>
      <c r="E189" s="107" t="s">
        <v>303</v>
      </c>
      <c r="F189" s="106"/>
      <c r="G189" s="103">
        <f>G190</f>
        <v>1210</v>
      </c>
      <c r="H189" s="103">
        <f>H190</f>
        <v>850</v>
      </c>
      <c r="I189" s="103">
        <v>100</v>
      </c>
    </row>
    <row r="190" spans="1:16" ht="60.75" customHeight="1">
      <c r="A190" s="100" t="s">
        <v>170</v>
      </c>
      <c r="B190" s="109" t="s">
        <v>159</v>
      </c>
      <c r="C190" s="107" t="s">
        <v>281</v>
      </c>
      <c r="D190" s="107" t="s">
        <v>163</v>
      </c>
      <c r="E190" s="107" t="s">
        <v>303</v>
      </c>
      <c r="F190" s="106" t="s">
        <v>183</v>
      </c>
      <c r="G190" s="103">
        <v>1210</v>
      </c>
      <c r="H190" s="103">
        <v>850</v>
      </c>
      <c r="I190" s="103">
        <v>100</v>
      </c>
    </row>
    <row r="191" spans="1:16" ht="47.25">
      <c r="A191" s="124" t="s">
        <v>304</v>
      </c>
      <c r="B191" s="99" t="s">
        <v>159</v>
      </c>
      <c r="C191" s="116" t="s">
        <v>281</v>
      </c>
      <c r="D191" s="116" t="s">
        <v>163</v>
      </c>
      <c r="E191" s="116" t="s">
        <v>305</v>
      </c>
      <c r="F191" s="106"/>
      <c r="G191" s="123">
        <f t="shared" ref="G191:I192" si="37">G192</f>
        <v>200</v>
      </c>
      <c r="H191" s="123">
        <f t="shared" si="37"/>
        <v>300</v>
      </c>
      <c r="I191" s="123">
        <f t="shared" si="37"/>
        <v>300</v>
      </c>
    </row>
    <row r="192" spans="1:16" ht="141.75">
      <c r="A192" s="117" t="s">
        <v>399</v>
      </c>
      <c r="B192" s="116" t="s">
        <v>159</v>
      </c>
      <c r="C192" s="116" t="s">
        <v>281</v>
      </c>
      <c r="D192" s="116" t="s">
        <v>163</v>
      </c>
      <c r="E192" s="116" t="s">
        <v>306</v>
      </c>
      <c r="F192" s="106"/>
      <c r="G192" s="123">
        <f t="shared" si="37"/>
        <v>200</v>
      </c>
      <c r="H192" s="123">
        <f t="shared" si="37"/>
        <v>300</v>
      </c>
      <c r="I192" s="123">
        <f t="shared" si="37"/>
        <v>300</v>
      </c>
    </row>
    <row r="193" spans="1:9" ht="126">
      <c r="A193" s="117" t="s">
        <v>400</v>
      </c>
      <c r="B193" s="109" t="s">
        <v>159</v>
      </c>
      <c r="C193" s="107" t="s">
        <v>281</v>
      </c>
      <c r="D193" s="107" t="s">
        <v>163</v>
      </c>
      <c r="E193" s="107" t="s">
        <v>404</v>
      </c>
      <c r="F193" s="106"/>
      <c r="G193" s="103">
        <f>G194</f>
        <v>200</v>
      </c>
      <c r="H193" s="103">
        <f>H194</f>
        <v>300</v>
      </c>
      <c r="I193" s="103">
        <f>I194</f>
        <v>300</v>
      </c>
    </row>
    <row r="194" spans="1:9" ht="47.25">
      <c r="A194" s="100" t="s">
        <v>170</v>
      </c>
      <c r="B194" s="109" t="s">
        <v>159</v>
      </c>
      <c r="C194" s="107" t="s">
        <v>281</v>
      </c>
      <c r="D194" s="107" t="s">
        <v>163</v>
      </c>
      <c r="E194" s="107" t="s">
        <v>404</v>
      </c>
      <c r="F194" s="106" t="s">
        <v>183</v>
      </c>
      <c r="G194" s="103">
        <v>200</v>
      </c>
      <c r="H194" s="103">
        <v>300</v>
      </c>
      <c r="I194" s="103">
        <v>300</v>
      </c>
    </row>
    <row r="195" spans="1:9" ht="61.5" customHeight="1">
      <c r="A195" s="124" t="s">
        <v>434</v>
      </c>
      <c r="B195" s="109" t="s">
        <v>159</v>
      </c>
      <c r="C195" s="116" t="s">
        <v>281</v>
      </c>
      <c r="D195" s="116" t="s">
        <v>163</v>
      </c>
      <c r="E195" s="116" t="s">
        <v>405</v>
      </c>
      <c r="F195" s="106"/>
      <c r="G195" s="123">
        <v>150</v>
      </c>
      <c r="H195" s="123">
        <v>200</v>
      </c>
      <c r="I195" s="123">
        <v>200</v>
      </c>
    </row>
    <row r="196" spans="1:9" ht="78.75">
      <c r="A196" s="117" t="s">
        <v>397</v>
      </c>
      <c r="B196" s="116" t="s">
        <v>159</v>
      </c>
      <c r="C196" s="116" t="s">
        <v>281</v>
      </c>
      <c r="D196" s="116" t="s">
        <v>163</v>
      </c>
      <c r="E196" s="123" t="s">
        <v>406</v>
      </c>
      <c r="F196" s="106"/>
      <c r="G196" s="103">
        <v>150</v>
      </c>
      <c r="H196" s="103">
        <v>200</v>
      </c>
      <c r="I196" s="103">
        <v>200</v>
      </c>
    </row>
    <row r="197" spans="1:9" ht="78.75">
      <c r="A197" s="117" t="s">
        <v>398</v>
      </c>
      <c r="B197" s="109" t="s">
        <v>159</v>
      </c>
      <c r="C197" s="107" t="s">
        <v>281</v>
      </c>
      <c r="D197" s="107" t="s">
        <v>163</v>
      </c>
      <c r="E197" s="103" t="s">
        <v>95</v>
      </c>
      <c r="F197" s="106"/>
      <c r="G197" s="103">
        <v>150</v>
      </c>
      <c r="H197" s="103">
        <v>200</v>
      </c>
      <c r="I197" s="103">
        <v>200</v>
      </c>
    </row>
    <row r="198" spans="1:9" ht="47.25">
      <c r="A198" s="100" t="s">
        <v>170</v>
      </c>
      <c r="B198" s="109" t="s">
        <v>159</v>
      </c>
      <c r="C198" s="107" t="s">
        <v>281</v>
      </c>
      <c r="D198" s="107" t="s">
        <v>163</v>
      </c>
      <c r="E198" s="103" t="s">
        <v>407</v>
      </c>
      <c r="F198" s="106" t="s">
        <v>183</v>
      </c>
      <c r="G198" s="103">
        <v>150</v>
      </c>
      <c r="H198" s="103">
        <v>200</v>
      </c>
      <c r="I198" s="103">
        <v>200</v>
      </c>
    </row>
    <row r="199" spans="1:9" ht="31.5">
      <c r="A199" s="117" t="s">
        <v>435</v>
      </c>
      <c r="B199" s="109" t="s">
        <v>159</v>
      </c>
      <c r="C199" s="116" t="s">
        <v>281</v>
      </c>
      <c r="D199" s="116" t="s">
        <v>163</v>
      </c>
      <c r="E199" s="123" t="s">
        <v>437</v>
      </c>
      <c r="F199" s="127"/>
      <c r="G199" s="154">
        <v>200</v>
      </c>
      <c r="H199" s="154">
        <v>170</v>
      </c>
      <c r="I199" s="154">
        <v>170</v>
      </c>
    </row>
    <row r="200" spans="1:9">
      <c r="A200" s="117" t="s">
        <v>439</v>
      </c>
      <c r="B200" s="116" t="s">
        <v>159</v>
      </c>
      <c r="C200" s="107" t="s">
        <v>281</v>
      </c>
      <c r="D200" s="107" t="s">
        <v>163</v>
      </c>
      <c r="E200" s="103" t="s">
        <v>436</v>
      </c>
      <c r="F200" s="106"/>
      <c r="G200" s="153">
        <f>G201</f>
        <v>200</v>
      </c>
      <c r="H200" s="153">
        <v>170</v>
      </c>
      <c r="I200" s="153">
        <v>170</v>
      </c>
    </row>
    <row r="201" spans="1:9" ht="47.25">
      <c r="A201" s="100" t="s">
        <v>170</v>
      </c>
      <c r="B201" s="109" t="s">
        <v>159</v>
      </c>
      <c r="C201" s="107" t="s">
        <v>281</v>
      </c>
      <c r="D201" s="107" t="s">
        <v>163</v>
      </c>
      <c r="E201" s="103" t="s">
        <v>436</v>
      </c>
      <c r="F201" s="106" t="s">
        <v>183</v>
      </c>
      <c r="G201" s="153">
        <v>200</v>
      </c>
      <c r="H201" s="153">
        <v>170</v>
      </c>
      <c r="I201" s="153">
        <v>170</v>
      </c>
    </row>
    <row r="202" spans="1:9" ht="94.5">
      <c r="A202" s="111" t="s">
        <v>307</v>
      </c>
      <c r="B202" s="99" t="s">
        <v>159</v>
      </c>
      <c r="C202" s="116" t="s">
        <v>281</v>
      </c>
      <c r="D202" s="116" t="s">
        <v>163</v>
      </c>
      <c r="E202" s="123" t="s">
        <v>308</v>
      </c>
      <c r="F202" s="106"/>
      <c r="G202" s="128">
        <v>681</v>
      </c>
      <c r="H202" s="128">
        <v>200</v>
      </c>
      <c r="I202" s="128">
        <v>200</v>
      </c>
    </row>
    <row r="203" spans="1:9" ht="94.5">
      <c r="A203" s="117" t="s">
        <v>419</v>
      </c>
      <c r="B203" s="116" t="s">
        <v>159</v>
      </c>
      <c r="C203" s="107" t="s">
        <v>281</v>
      </c>
      <c r="D203" s="107" t="s">
        <v>163</v>
      </c>
      <c r="E203" s="103" t="s">
        <v>309</v>
      </c>
      <c r="F203" s="106"/>
      <c r="G203" s="103">
        <v>646</v>
      </c>
      <c r="H203" s="103">
        <f t="shared" ref="H203" si="38">H204</f>
        <v>165</v>
      </c>
      <c r="I203" s="103">
        <v>165</v>
      </c>
    </row>
    <row r="204" spans="1:9" ht="63">
      <c r="A204" s="133" t="s">
        <v>432</v>
      </c>
      <c r="B204" s="109" t="s">
        <v>159</v>
      </c>
      <c r="C204" s="107" t="s">
        <v>281</v>
      </c>
      <c r="D204" s="107" t="s">
        <v>163</v>
      </c>
      <c r="E204" s="103" t="s">
        <v>310</v>
      </c>
      <c r="F204" s="106"/>
      <c r="G204" s="103">
        <v>646</v>
      </c>
      <c r="H204" s="103">
        <f>H205</f>
        <v>165</v>
      </c>
      <c r="I204" s="103">
        <v>165</v>
      </c>
    </row>
    <row r="205" spans="1:9" ht="64.5" customHeight="1">
      <c r="A205" s="134" t="s">
        <v>170</v>
      </c>
      <c r="B205" s="109" t="s">
        <v>159</v>
      </c>
      <c r="C205" s="107" t="s">
        <v>281</v>
      </c>
      <c r="D205" s="107" t="s">
        <v>163</v>
      </c>
      <c r="E205" s="103" t="s">
        <v>310</v>
      </c>
      <c r="F205" s="106" t="s">
        <v>183</v>
      </c>
      <c r="G205" s="103">
        <v>646</v>
      </c>
      <c r="H205" s="103">
        <v>165</v>
      </c>
      <c r="I205" s="103">
        <v>165</v>
      </c>
    </row>
    <row r="206" spans="1:9" ht="49.5" customHeight="1">
      <c r="A206" s="134" t="s">
        <v>420</v>
      </c>
      <c r="B206" s="99" t="s">
        <v>159</v>
      </c>
      <c r="C206" s="107" t="s">
        <v>281</v>
      </c>
      <c r="D206" s="107" t="s">
        <v>163</v>
      </c>
      <c r="E206" s="103" t="s">
        <v>438</v>
      </c>
      <c r="F206" s="106"/>
      <c r="G206" s="103">
        <v>35</v>
      </c>
      <c r="H206" s="103">
        <v>35</v>
      </c>
      <c r="I206" s="103">
        <v>35</v>
      </c>
    </row>
    <row r="207" spans="1:9" ht="47.25">
      <c r="A207" s="133" t="s">
        <v>433</v>
      </c>
      <c r="B207" s="116" t="s">
        <v>159</v>
      </c>
      <c r="C207" s="107" t="s">
        <v>281</v>
      </c>
      <c r="D207" s="107" t="s">
        <v>163</v>
      </c>
      <c r="E207" s="103" t="s">
        <v>421</v>
      </c>
      <c r="F207" s="106"/>
      <c r="G207" s="103">
        <v>35</v>
      </c>
      <c r="H207" s="103">
        <v>35</v>
      </c>
      <c r="I207" s="103">
        <v>35</v>
      </c>
    </row>
    <row r="208" spans="1:9" ht="47.25">
      <c r="A208" s="134" t="s">
        <v>170</v>
      </c>
      <c r="B208" s="99" t="s">
        <v>159</v>
      </c>
      <c r="C208" s="107" t="s">
        <v>281</v>
      </c>
      <c r="D208" s="107" t="s">
        <v>163</v>
      </c>
      <c r="E208" s="103" t="s">
        <v>421</v>
      </c>
      <c r="F208" s="106" t="s">
        <v>183</v>
      </c>
      <c r="G208" s="103">
        <v>35</v>
      </c>
      <c r="H208" s="103">
        <v>35</v>
      </c>
      <c r="I208" s="103">
        <v>35</v>
      </c>
    </row>
    <row r="209" spans="1:11" ht="102" customHeight="1">
      <c r="A209" s="111" t="s">
        <v>263</v>
      </c>
      <c r="B209" s="116" t="s">
        <v>159</v>
      </c>
      <c r="C209" s="116" t="s">
        <v>281</v>
      </c>
      <c r="D209" s="116" t="s">
        <v>163</v>
      </c>
      <c r="E209" s="116" t="s">
        <v>212</v>
      </c>
      <c r="F209" s="127"/>
      <c r="G209" s="123">
        <f>G210</f>
        <v>1043.5999999999999</v>
      </c>
      <c r="H209" s="123">
        <f>H210</f>
        <v>125</v>
      </c>
      <c r="I209" s="123">
        <f>I210</f>
        <v>125</v>
      </c>
    </row>
    <row r="210" spans="1:11" ht="126">
      <c r="A210" s="124" t="s">
        <v>264</v>
      </c>
      <c r="B210" s="107" t="s">
        <v>159</v>
      </c>
      <c r="C210" s="107" t="s">
        <v>281</v>
      </c>
      <c r="D210" s="107" t="s">
        <v>163</v>
      </c>
      <c r="E210" s="107" t="s">
        <v>265</v>
      </c>
      <c r="F210" s="106"/>
      <c r="G210" s="103">
        <v>1043.5999999999999</v>
      </c>
      <c r="H210" s="103">
        <v>125</v>
      </c>
      <c r="I210" s="103">
        <v>125</v>
      </c>
    </row>
    <row r="211" spans="1:11" ht="157.5">
      <c r="A211" s="117" t="s">
        <v>53</v>
      </c>
      <c r="B211" s="107" t="s">
        <v>159</v>
      </c>
      <c r="C211" s="107" t="s">
        <v>281</v>
      </c>
      <c r="D211" s="107" t="s">
        <v>163</v>
      </c>
      <c r="E211" s="107" t="s">
        <v>266</v>
      </c>
      <c r="F211" s="106"/>
      <c r="G211" s="103">
        <f t="shared" ref="G211:I212" si="39">G212</f>
        <v>1043.5999999999999</v>
      </c>
      <c r="H211" s="103">
        <f t="shared" si="39"/>
        <v>125</v>
      </c>
      <c r="I211" s="103">
        <f t="shared" si="39"/>
        <v>125</v>
      </c>
      <c r="J211" s="548" t="s">
        <v>461</v>
      </c>
      <c r="K211" s="549"/>
    </row>
    <row r="212" spans="1:11" ht="31.5" customHeight="1">
      <c r="A212" s="117" t="s">
        <v>49</v>
      </c>
      <c r="B212" s="107" t="s">
        <v>159</v>
      </c>
      <c r="C212" s="107" t="s">
        <v>281</v>
      </c>
      <c r="D212" s="107" t="s">
        <v>163</v>
      </c>
      <c r="E212" s="107" t="s">
        <v>41</v>
      </c>
      <c r="F212" s="106"/>
      <c r="G212" s="103">
        <f t="shared" si="39"/>
        <v>1043.5999999999999</v>
      </c>
      <c r="H212" s="103">
        <f t="shared" si="39"/>
        <v>125</v>
      </c>
      <c r="I212" s="103">
        <f t="shared" si="39"/>
        <v>125</v>
      </c>
    </row>
    <row r="213" spans="1:11" ht="47.25">
      <c r="A213" s="100" t="s">
        <v>170</v>
      </c>
      <c r="B213" s="107" t="s">
        <v>159</v>
      </c>
      <c r="C213" s="107" t="s">
        <v>281</v>
      </c>
      <c r="D213" s="107" t="s">
        <v>163</v>
      </c>
      <c r="E213" s="107" t="s">
        <v>41</v>
      </c>
      <c r="F213" s="106">
        <v>240</v>
      </c>
      <c r="G213" s="103">
        <v>1043.5999999999999</v>
      </c>
      <c r="H213" s="103">
        <v>125</v>
      </c>
      <c r="I213" s="103">
        <v>125</v>
      </c>
      <c r="J213" s="14" t="s">
        <v>459</v>
      </c>
    </row>
    <row r="214" spans="1:11" ht="47.25">
      <c r="A214" s="155" t="s">
        <v>54</v>
      </c>
      <c r="B214" s="104">
        <v>881</v>
      </c>
      <c r="C214" s="104" t="s">
        <v>281</v>
      </c>
      <c r="D214" s="104" t="s">
        <v>163</v>
      </c>
      <c r="E214" s="192" t="s">
        <v>55</v>
      </c>
      <c r="F214" s="95"/>
      <c r="G214" s="104" t="s">
        <v>97</v>
      </c>
      <c r="H214" s="104" t="s">
        <v>101</v>
      </c>
      <c r="I214" s="104" t="s">
        <v>101</v>
      </c>
    </row>
    <row r="215" spans="1:11" ht="47.25">
      <c r="A215" s="100" t="s">
        <v>56</v>
      </c>
      <c r="B215" s="116" t="s">
        <v>159</v>
      </c>
      <c r="C215" s="116" t="s">
        <v>281</v>
      </c>
      <c r="D215" s="116" t="s">
        <v>163</v>
      </c>
      <c r="E215" s="103" t="s">
        <v>57</v>
      </c>
      <c r="F215" s="106"/>
      <c r="G215" s="95" t="s">
        <v>97</v>
      </c>
      <c r="H215" s="95" t="s">
        <v>101</v>
      </c>
      <c r="I215" s="95" t="s">
        <v>101</v>
      </c>
    </row>
    <row r="216" spans="1:11" ht="31.5">
      <c r="A216" s="172" t="s">
        <v>58</v>
      </c>
      <c r="B216" s="109" t="s">
        <v>159</v>
      </c>
      <c r="C216" s="107" t="s">
        <v>281</v>
      </c>
      <c r="D216" s="107" t="s">
        <v>163</v>
      </c>
      <c r="E216" s="156" t="s">
        <v>59</v>
      </c>
      <c r="F216" s="106"/>
      <c r="G216" s="95" t="s">
        <v>97</v>
      </c>
      <c r="H216" s="95" t="s">
        <v>101</v>
      </c>
      <c r="I216" s="95" t="s">
        <v>101</v>
      </c>
    </row>
    <row r="217" spans="1:11" ht="47.25">
      <c r="A217" s="157" t="s">
        <v>396</v>
      </c>
      <c r="B217" s="109" t="s">
        <v>159</v>
      </c>
      <c r="C217" s="107" t="s">
        <v>281</v>
      </c>
      <c r="D217" s="107" t="s">
        <v>163</v>
      </c>
      <c r="E217" s="156" t="s">
        <v>59</v>
      </c>
      <c r="F217" s="106" t="s">
        <v>183</v>
      </c>
      <c r="G217" s="95" t="s">
        <v>99</v>
      </c>
      <c r="H217" s="95" t="s">
        <v>100</v>
      </c>
      <c r="I217" s="95" t="s">
        <v>100</v>
      </c>
    </row>
    <row r="218" spans="1:11" ht="47.25">
      <c r="A218" s="157" t="s">
        <v>395</v>
      </c>
      <c r="B218" s="99" t="s">
        <v>159</v>
      </c>
      <c r="C218" s="107" t="s">
        <v>281</v>
      </c>
      <c r="D218" s="107" t="s">
        <v>163</v>
      </c>
      <c r="E218" s="156" t="s">
        <v>59</v>
      </c>
      <c r="F218" s="106" t="s">
        <v>183</v>
      </c>
      <c r="G218" s="95" t="s">
        <v>98</v>
      </c>
      <c r="H218" s="95" t="s">
        <v>101</v>
      </c>
      <c r="I218" s="95" t="s">
        <v>101</v>
      </c>
    </row>
    <row r="219" spans="1:11" ht="47.25">
      <c r="A219" s="100" t="s">
        <v>96</v>
      </c>
      <c r="B219" s="99">
        <v>881</v>
      </c>
      <c r="C219" s="116" t="s">
        <v>281</v>
      </c>
      <c r="D219" s="116" t="s">
        <v>163</v>
      </c>
      <c r="E219" s="156" t="s">
        <v>59</v>
      </c>
      <c r="F219" s="106" t="s">
        <v>183</v>
      </c>
      <c r="G219" s="123">
        <v>1056.4000000000001</v>
      </c>
      <c r="H219" s="123">
        <v>0</v>
      </c>
      <c r="I219" s="123">
        <v>0</v>
      </c>
      <c r="J219" s="14" t="s">
        <v>464</v>
      </c>
    </row>
    <row r="220" spans="1:11" ht="108.75" customHeight="1">
      <c r="A220" s="188" t="s">
        <v>462</v>
      </c>
      <c r="B220" s="132" t="s">
        <v>159</v>
      </c>
      <c r="C220" s="136" t="s">
        <v>281</v>
      </c>
      <c r="D220" s="136" t="s">
        <v>163</v>
      </c>
      <c r="E220" s="137"/>
      <c r="F220" s="138"/>
      <c r="G220" s="135">
        <v>1203.8</v>
      </c>
      <c r="H220" s="131">
        <v>145</v>
      </c>
      <c r="I220" s="131">
        <v>150</v>
      </c>
      <c r="J220" s="14" t="s">
        <v>465</v>
      </c>
    </row>
    <row r="221" spans="1:11" ht="54.75" customHeight="1">
      <c r="A221" s="188" t="s">
        <v>481</v>
      </c>
      <c r="B221" s="132" t="s">
        <v>159</v>
      </c>
      <c r="C221" s="136" t="s">
        <v>281</v>
      </c>
      <c r="D221" s="136" t="s">
        <v>163</v>
      </c>
      <c r="E221" s="137"/>
      <c r="F221" s="138"/>
      <c r="G221" s="135"/>
      <c r="H221" s="131"/>
      <c r="I221" s="131"/>
    </row>
    <row r="222" spans="1:11">
      <c r="A222" s="126" t="s">
        <v>311</v>
      </c>
      <c r="B222" s="109" t="s">
        <v>159</v>
      </c>
      <c r="C222" s="116" t="s">
        <v>312</v>
      </c>
      <c r="D222" s="116" t="s">
        <v>312</v>
      </c>
      <c r="E222" s="123" t="s">
        <v>212</v>
      </c>
      <c r="F222" s="127"/>
      <c r="G222" s="123">
        <f>G223</f>
        <v>50</v>
      </c>
      <c r="H222" s="123">
        <f t="shared" ref="H222:I224" si="40">H223</f>
        <v>50</v>
      </c>
      <c r="I222" s="123">
        <f t="shared" si="40"/>
        <v>50</v>
      </c>
    </row>
    <row r="223" spans="1:11" ht="31.5">
      <c r="A223" s="126" t="s">
        <v>134</v>
      </c>
      <c r="B223" s="99" t="s">
        <v>159</v>
      </c>
      <c r="C223" s="107" t="s">
        <v>312</v>
      </c>
      <c r="D223" s="107" t="s">
        <v>312</v>
      </c>
      <c r="E223" s="103" t="s">
        <v>213</v>
      </c>
      <c r="F223" s="106"/>
      <c r="G223" s="103">
        <f>G224</f>
        <v>50</v>
      </c>
      <c r="H223" s="103">
        <f t="shared" si="40"/>
        <v>50</v>
      </c>
      <c r="I223" s="103">
        <f t="shared" si="40"/>
        <v>50</v>
      </c>
    </row>
    <row r="224" spans="1:11" ht="94.5">
      <c r="A224" s="125" t="s">
        <v>313</v>
      </c>
      <c r="B224" s="116" t="s">
        <v>159</v>
      </c>
      <c r="C224" s="107" t="s">
        <v>312</v>
      </c>
      <c r="D224" s="107" t="s">
        <v>312</v>
      </c>
      <c r="E224" s="103" t="s">
        <v>315</v>
      </c>
      <c r="F224" s="106"/>
      <c r="G224" s="103">
        <f>G225</f>
        <v>50</v>
      </c>
      <c r="H224" s="103">
        <f t="shared" si="40"/>
        <v>50</v>
      </c>
      <c r="I224" s="103">
        <f t="shared" si="40"/>
        <v>50</v>
      </c>
    </row>
    <row r="225" spans="1:14" ht="94.5">
      <c r="A225" s="125" t="s">
        <v>314</v>
      </c>
      <c r="B225" s="109" t="s">
        <v>159</v>
      </c>
      <c r="C225" s="107" t="s">
        <v>312</v>
      </c>
      <c r="D225" s="107" t="s">
        <v>312</v>
      </c>
      <c r="E225" s="103" t="s">
        <v>315</v>
      </c>
      <c r="F225" s="106">
        <v>610</v>
      </c>
      <c r="G225" s="103">
        <v>50</v>
      </c>
      <c r="H225" s="103">
        <v>50</v>
      </c>
      <c r="I225" s="103">
        <v>50</v>
      </c>
    </row>
    <row r="226" spans="1:14" ht="0.75" customHeight="1">
      <c r="A226" s="20"/>
      <c r="B226" s="96"/>
      <c r="C226" s="23"/>
      <c r="D226" s="23"/>
      <c r="E226" s="21"/>
      <c r="F226" s="28"/>
      <c r="G226" s="24"/>
      <c r="H226" s="21"/>
      <c r="I226" s="21"/>
    </row>
    <row r="227" spans="1:14">
      <c r="A227" s="174" t="s">
        <v>316</v>
      </c>
      <c r="B227" s="109" t="s">
        <v>159</v>
      </c>
      <c r="C227" s="116" t="s">
        <v>317</v>
      </c>
      <c r="D227" s="116" t="s">
        <v>162</v>
      </c>
      <c r="E227" s="123"/>
      <c r="F227" s="106"/>
      <c r="G227" s="128">
        <v>5792.4</v>
      </c>
      <c r="H227" s="186">
        <v>6273.9</v>
      </c>
      <c r="I227" s="128">
        <f>'ГОТОВО Приложени3'!$F$37</f>
        <v>5385.2</v>
      </c>
      <c r="L227" s="14">
        <v>5792.8</v>
      </c>
      <c r="M227" s="14">
        <v>6145.8</v>
      </c>
      <c r="N227" s="144">
        <f>M227-L227</f>
        <v>353</v>
      </c>
    </row>
    <row r="228" spans="1:14">
      <c r="A228" s="174" t="s">
        <v>316</v>
      </c>
      <c r="B228" s="99" t="s">
        <v>159</v>
      </c>
      <c r="C228" s="107" t="s">
        <v>317</v>
      </c>
      <c r="D228" s="107" t="s">
        <v>161</v>
      </c>
      <c r="E228" s="103"/>
      <c r="F228" s="106"/>
      <c r="G228" s="103">
        <f>G233+G235+G238</f>
        <v>5792.4000000000005</v>
      </c>
      <c r="H228" s="103">
        <f t="shared" ref="H228:I228" si="41">H233+H235+H238</f>
        <v>6273.9</v>
      </c>
      <c r="I228" s="103">
        <f t="shared" si="41"/>
        <v>6584</v>
      </c>
    </row>
    <row r="229" spans="1:14">
      <c r="A229" s="100" t="s">
        <v>325</v>
      </c>
      <c r="B229" s="116" t="s">
        <v>159</v>
      </c>
      <c r="C229" s="107" t="s">
        <v>317</v>
      </c>
      <c r="D229" s="107" t="s">
        <v>161</v>
      </c>
      <c r="E229" s="103" t="s">
        <v>319</v>
      </c>
      <c r="F229" s="106"/>
      <c r="G229" s="103">
        <f t="shared" ref="G229:I232" si="42">G230</f>
        <v>4074.2</v>
      </c>
      <c r="H229" s="103">
        <f t="shared" si="42"/>
        <v>5380.4</v>
      </c>
      <c r="I229" s="103">
        <f t="shared" si="42"/>
        <v>5654.6</v>
      </c>
      <c r="K229" s="14">
        <v>5226.5</v>
      </c>
    </row>
    <row r="230" spans="1:14" ht="47.25">
      <c r="A230" s="111" t="s">
        <v>318</v>
      </c>
      <c r="B230" s="109" t="s">
        <v>159</v>
      </c>
      <c r="C230" s="107" t="s">
        <v>317</v>
      </c>
      <c r="D230" s="107" t="s">
        <v>161</v>
      </c>
      <c r="E230" s="103" t="s">
        <v>321</v>
      </c>
      <c r="F230" s="106"/>
      <c r="G230" s="103">
        <f t="shared" si="42"/>
        <v>4074.2</v>
      </c>
      <c r="H230" s="103">
        <f t="shared" si="42"/>
        <v>5380.4</v>
      </c>
      <c r="I230" s="103">
        <f t="shared" si="42"/>
        <v>5654.6</v>
      </c>
    </row>
    <row r="231" spans="1:14" ht="47.25">
      <c r="A231" s="124" t="s">
        <v>320</v>
      </c>
      <c r="B231" s="109" t="s">
        <v>159</v>
      </c>
      <c r="C231" s="107" t="s">
        <v>317</v>
      </c>
      <c r="D231" s="107" t="s">
        <v>161</v>
      </c>
      <c r="E231" s="103" t="s">
        <v>322</v>
      </c>
      <c r="F231" s="106"/>
      <c r="G231" s="103">
        <f t="shared" si="42"/>
        <v>4074.2</v>
      </c>
      <c r="H231" s="103">
        <f t="shared" si="42"/>
        <v>5380.4</v>
      </c>
      <c r="I231" s="103">
        <f t="shared" si="42"/>
        <v>5654.6</v>
      </c>
    </row>
    <row r="232" spans="1:14" ht="52.5" customHeight="1">
      <c r="A232" s="117" t="s">
        <v>413</v>
      </c>
      <c r="B232" s="99" t="s">
        <v>159</v>
      </c>
      <c r="C232" s="107" t="s">
        <v>317</v>
      </c>
      <c r="D232" s="107" t="s">
        <v>161</v>
      </c>
      <c r="E232" s="103" t="s">
        <v>324</v>
      </c>
      <c r="F232" s="106"/>
      <c r="G232" s="103">
        <f>G233</f>
        <v>4074.2</v>
      </c>
      <c r="H232" s="103">
        <f>H233</f>
        <v>5380.4</v>
      </c>
      <c r="I232" s="103">
        <f t="shared" si="42"/>
        <v>5654.6</v>
      </c>
    </row>
    <row r="233" spans="1:14" ht="90.75" customHeight="1">
      <c r="A233" s="100" t="s">
        <v>323</v>
      </c>
      <c r="B233" s="116" t="s">
        <v>159</v>
      </c>
      <c r="C233" s="107" t="s">
        <v>317</v>
      </c>
      <c r="D233" s="107" t="s">
        <v>161</v>
      </c>
      <c r="E233" s="103" t="s">
        <v>324</v>
      </c>
      <c r="F233" s="106">
        <v>610</v>
      </c>
      <c r="G233" s="103">
        <v>4074.2</v>
      </c>
      <c r="H233" s="103">
        <v>5380.4</v>
      </c>
      <c r="I233" s="103">
        <v>5654.6</v>
      </c>
    </row>
    <row r="234" spans="1:14" ht="24.75" customHeight="1">
      <c r="A234" s="100" t="s">
        <v>325</v>
      </c>
      <c r="B234" s="99" t="s">
        <v>159</v>
      </c>
      <c r="C234" s="107" t="s">
        <v>317</v>
      </c>
      <c r="D234" s="107" t="s">
        <v>161</v>
      </c>
      <c r="E234" s="103" t="s">
        <v>443</v>
      </c>
      <c r="F234" s="106"/>
      <c r="G234" s="103">
        <v>859.1</v>
      </c>
      <c r="H234" s="103">
        <f t="shared" ref="H234:I236" si="43">H235</f>
        <v>893.5</v>
      </c>
      <c r="I234" s="103">
        <f t="shared" si="43"/>
        <v>929.4</v>
      </c>
    </row>
    <row r="235" spans="1:14" ht="47.25">
      <c r="A235" s="193" t="s">
        <v>414</v>
      </c>
      <c r="B235" s="99" t="s">
        <v>159</v>
      </c>
      <c r="C235" s="107" t="s">
        <v>317</v>
      </c>
      <c r="D235" s="107" t="s">
        <v>161</v>
      </c>
      <c r="E235" s="103" t="s">
        <v>418</v>
      </c>
      <c r="F235" s="106"/>
      <c r="G235" s="103">
        <f>G237</f>
        <v>859.1</v>
      </c>
      <c r="H235" s="103">
        <f t="shared" si="43"/>
        <v>893.5</v>
      </c>
      <c r="I235" s="103">
        <f t="shared" si="43"/>
        <v>929.4</v>
      </c>
    </row>
    <row r="236" spans="1:14" ht="94.5">
      <c r="A236" s="100" t="s">
        <v>409</v>
      </c>
      <c r="B236" s="99" t="s">
        <v>159</v>
      </c>
      <c r="C236" s="107" t="s">
        <v>317</v>
      </c>
      <c r="D236" s="107" t="s">
        <v>161</v>
      </c>
      <c r="E236" s="103" t="s">
        <v>415</v>
      </c>
      <c r="F236" s="106"/>
      <c r="G236" s="103">
        <f>G237</f>
        <v>859.1</v>
      </c>
      <c r="H236" s="103">
        <f t="shared" si="43"/>
        <v>893.5</v>
      </c>
      <c r="I236" s="103">
        <f t="shared" si="43"/>
        <v>929.4</v>
      </c>
    </row>
    <row r="237" spans="1:14" ht="94.5">
      <c r="A237" s="100" t="s">
        <v>416</v>
      </c>
      <c r="B237" s="116" t="s">
        <v>159</v>
      </c>
      <c r="C237" s="107" t="s">
        <v>317</v>
      </c>
      <c r="D237" s="107" t="s">
        <v>161</v>
      </c>
      <c r="E237" s="103" t="s">
        <v>415</v>
      </c>
      <c r="F237" s="106">
        <v>610</v>
      </c>
      <c r="G237" s="103">
        <v>859.1</v>
      </c>
      <c r="H237" s="103">
        <v>893.5</v>
      </c>
      <c r="I237" s="103">
        <v>929.4</v>
      </c>
    </row>
    <row r="238" spans="1:14">
      <c r="A238" s="100" t="s">
        <v>325</v>
      </c>
      <c r="B238" s="99" t="s">
        <v>159</v>
      </c>
      <c r="C238" s="107" t="s">
        <v>317</v>
      </c>
      <c r="D238" s="107" t="s">
        <v>161</v>
      </c>
      <c r="E238" s="103" t="s">
        <v>418</v>
      </c>
      <c r="F238" s="106"/>
      <c r="G238" s="103">
        <v>859.1</v>
      </c>
      <c r="H238" s="103">
        <v>0</v>
      </c>
      <c r="I238" s="103">
        <v>0</v>
      </c>
    </row>
    <row r="239" spans="1:14" ht="94.5">
      <c r="A239" s="100" t="s">
        <v>408</v>
      </c>
      <c r="B239" s="99" t="s">
        <v>159</v>
      </c>
      <c r="C239" s="107" t="s">
        <v>317</v>
      </c>
      <c r="D239" s="107" t="s">
        <v>161</v>
      </c>
      <c r="E239" s="103" t="s">
        <v>415</v>
      </c>
      <c r="F239" s="106"/>
      <c r="G239" s="103">
        <v>859.1</v>
      </c>
      <c r="H239" s="103">
        <v>0</v>
      </c>
      <c r="I239" s="103">
        <v>0</v>
      </c>
    </row>
    <row r="240" spans="1:14" ht="94.5">
      <c r="A240" s="100" t="s">
        <v>417</v>
      </c>
      <c r="B240" s="116" t="s">
        <v>159</v>
      </c>
      <c r="C240" s="107" t="s">
        <v>317</v>
      </c>
      <c r="D240" s="107" t="s">
        <v>161</v>
      </c>
      <c r="E240" s="103" t="s">
        <v>415</v>
      </c>
      <c r="F240" s="106">
        <v>610</v>
      </c>
      <c r="G240" s="103">
        <v>859.1</v>
      </c>
      <c r="H240" s="103">
        <v>0</v>
      </c>
      <c r="I240" s="103">
        <v>0</v>
      </c>
      <c r="L240" s="25"/>
      <c r="N240" s="25"/>
    </row>
    <row r="241" spans="1:9">
      <c r="A241" s="100" t="s">
        <v>325</v>
      </c>
      <c r="B241" s="109" t="s">
        <v>159</v>
      </c>
      <c r="C241" s="107" t="s">
        <v>317</v>
      </c>
      <c r="D241" s="107" t="s">
        <v>161</v>
      </c>
      <c r="E241" s="103" t="s">
        <v>327</v>
      </c>
      <c r="F241" s="106"/>
      <c r="G241" s="103">
        <f>G242</f>
        <v>859.1</v>
      </c>
      <c r="H241" s="103">
        <v>0</v>
      </c>
      <c r="I241" s="103">
        <v>0</v>
      </c>
    </row>
    <row r="242" spans="1:9" ht="94.5">
      <c r="A242" s="117" t="s">
        <v>326</v>
      </c>
      <c r="B242" s="109" t="s">
        <v>159</v>
      </c>
      <c r="C242" s="107" t="s">
        <v>317</v>
      </c>
      <c r="D242" s="107" t="s">
        <v>161</v>
      </c>
      <c r="E242" s="103" t="s">
        <v>327</v>
      </c>
      <c r="F242" s="106">
        <v>610</v>
      </c>
      <c r="G242" s="103">
        <v>859.1</v>
      </c>
      <c r="H242" s="103">
        <v>0</v>
      </c>
      <c r="I242" s="103">
        <v>0</v>
      </c>
    </row>
    <row r="243" spans="1:9">
      <c r="A243" s="100" t="s">
        <v>325</v>
      </c>
      <c r="B243" s="109" t="s">
        <v>159</v>
      </c>
      <c r="C243" s="116" t="s">
        <v>237</v>
      </c>
      <c r="D243" s="116" t="s">
        <v>162</v>
      </c>
      <c r="E243" s="116"/>
      <c r="F243" s="106"/>
      <c r="G243" s="102">
        <f>G244+G252</f>
        <v>2508.6</v>
      </c>
      <c r="H243" s="102">
        <f>H244+H252</f>
        <v>2727.5</v>
      </c>
      <c r="I243" s="102">
        <f>I244+I252</f>
        <v>2834.6</v>
      </c>
    </row>
    <row r="244" spans="1:9">
      <c r="A244" s="126" t="s">
        <v>328</v>
      </c>
      <c r="B244" s="109" t="s">
        <v>159</v>
      </c>
      <c r="C244" s="116" t="s">
        <v>237</v>
      </c>
      <c r="D244" s="116" t="s">
        <v>161</v>
      </c>
      <c r="E244" s="116" t="s">
        <v>330</v>
      </c>
      <c r="F244" s="106"/>
      <c r="G244" s="102">
        <f t="shared" ref="G244:I247" si="44">G245</f>
        <v>2508.6</v>
      </c>
      <c r="H244" s="102">
        <f t="shared" si="44"/>
        <v>2677.5</v>
      </c>
      <c r="I244" s="102">
        <f t="shared" si="44"/>
        <v>2784.6</v>
      </c>
    </row>
    <row r="245" spans="1:9" ht="63">
      <c r="A245" s="111" t="s">
        <v>329</v>
      </c>
      <c r="B245" s="99" t="s">
        <v>159</v>
      </c>
      <c r="C245" s="116" t="s">
        <v>237</v>
      </c>
      <c r="D245" s="116" t="s">
        <v>161</v>
      </c>
      <c r="E245" s="116" t="s">
        <v>332</v>
      </c>
      <c r="F245" s="106"/>
      <c r="G245" s="102">
        <f t="shared" si="44"/>
        <v>2508.6</v>
      </c>
      <c r="H245" s="102">
        <f t="shared" si="44"/>
        <v>2677.5</v>
      </c>
      <c r="I245" s="102">
        <f t="shared" si="44"/>
        <v>2784.6</v>
      </c>
    </row>
    <row r="246" spans="1:9" ht="63">
      <c r="A246" s="111" t="s">
        <v>331</v>
      </c>
      <c r="B246" s="116" t="s">
        <v>159</v>
      </c>
      <c r="C246" s="107" t="s">
        <v>237</v>
      </c>
      <c r="D246" s="107" t="s">
        <v>161</v>
      </c>
      <c r="E246" s="107" t="s">
        <v>334</v>
      </c>
      <c r="F246" s="106"/>
      <c r="G246" s="101">
        <f t="shared" si="44"/>
        <v>2508.6</v>
      </c>
      <c r="H246" s="101">
        <f t="shared" si="44"/>
        <v>2677.5</v>
      </c>
      <c r="I246" s="101">
        <f t="shared" si="44"/>
        <v>2784.6</v>
      </c>
    </row>
    <row r="247" spans="1:9" ht="63">
      <c r="A247" s="117" t="s">
        <v>333</v>
      </c>
      <c r="B247" s="109" t="s">
        <v>159</v>
      </c>
      <c r="C247" s="107" t="s">
        <v>237</v>
      </c>
      <c r="D247" s="107" t="s">
        <v>161</v>
      </c>
      <c r="E247" s="107" t="s">
        <v>336</v>
      </c>
      <c r="F247" s="106"/>
      <c r="G247" s="101">
        <f t="shared" si="44"/>
        <v>2508.6</v>
      </c>
      <c r="H247" s="101">
        <f t="shared" si="44"/>
        <v>2677.5</v>
      </c>
      <c r="I247" s="101">
        <f t="shared" si="44"/>
        <v>2784.6</v>
      </c>
    </row>
    <row r="248" spans="1:9" ht="47.25">
      <c r="A248" s="100" t="s">
        <v>335</v>
      </c>
      <c r="B248" s="109" t="s">
        <v>159</v>
      </c>
      <c r="C248" s="107" t="s">
        <v>237</v>
      </c>
      <c r="D248" s="107" t="s">
        <v>161</v>
      </c>
      <c r="E248" s="107" t="s">
        <v>336</v>
      </c>
      <c r="F248" s="106" t="s">
        <v>338</v>
      </c>
      <c r="G248" s="161">
        <v>2508.6</v>
      </c>
      <c r="H248" s="161">
        <v>2677.5</v>
      </c>
      <c r="I248" s="161">
        <v>2784.6</v>
      </c>
    </row>
    <row r="249" spans="1:9" ht="47.25">
      <c r="A249" s="100" t="s">
        <v>337</v>
      </c>
      <c r="B249" s="109" t="s">
        <v>159</v>
      </c>
      <c r="C249" s="116" t="s">
        <v>237</v>
      </c>
      <c r="D249" s="116" t="s">
        <v>163</v>
      </c>
      <c r="E249" s="116" t="s">
        <v>344</v>
      </c>
      <c r="F249" s="106"/>
      <c r="G249" s="102">
        <f>G252</f>
        <v>0</v>
      </c>
      <c r="H249" s="102">
        <f>H252</f>
        <v>50</v>
      </c>
      <c r="I249" s="102">
        <f>I252</f>
        <v>50</v>
      </c>
    </row>
    <row r="250" spans="1:9" ht="94.5">
      <c r="A250" s="111" t="s">
        <v>343</v>
      </c>
      <c r="B250" s="116" t="s">
        <v>159</v>
      </c>
      <c r="C250" s="107" t="s">
        <v>237</v>
      </c>
      <c r="D250" s="107" t="s">
        <v>163</v>
      </c>
      <c r="E250" s="107" t="s">
        <v>6</v>
      </c>
      <c r="F250" s="106"/>
      <c r="G250" s="101">
        <f t="shared" ref="G250:I251" si="45">G251</f>
        <v>0</v>
      </c>
      <c r="H250" s="101">
        <f t="shared" si="45"/>
        <v>50</v>
      </c>
      <c r="I250" s="101">
        <f t="shared" si="45"/>
        <v>50</v>
      </c>
    </row>
    <row r="251" spans="1:9" ht="31.5">
      <c r="A251" s="117" t="s">
        <v>422</v>
      </c>
      <c r="B251" s="116" t="s">
        <v>159</v>
      </c>
      <c r="C251" s="107" t="s">
        <v>237</v>
      </c>
      <c r="D251" s="107" t="s">
        <v>163</v>
      </c>
      <c r="E251" s="107" t="s">
        <v>27</v>
      </c>
      <c r="F251" s="106"/>
      <c r="G251" s="101">
        <f t="shared" si="45"/>
        <v>0</v>
      </c>
      <c r="H251" s="101">
        <f t="shared" si="45"/>
        <v>50</v>
      </c>
      <c r="I251" s="101">
        <f t="shared" si="45"/>
        <v>50</v>
      </c>
    </row>
    <row r="252" spans="1:9">
      <c r="A252" s="117" t="s">
        <v>423</v>
      </c>
      <c r="B252" s="109" t="s">
        <v>159</v>
      </c>
      <c r="C252" s="107" t="s">
        <v>237</v>
      </c>
      <c r="D252" s="107" t="s">
        <v>163</v>
      </c>
      <c r="E252" s="107" t="s">
        <v>27</v>
      </c>
      <c r="F252" s="106" t="s">
        <v>338</v>
      </c>
      <c r="G252" s="101">
        <v>0</v>
      </c>
      <c r="H252" s="101">
        <v>50</v>
      </c>
      <c r="I252" s="101">
        <v>50</v>
      </c>
    </row>
    <row r="253" spans="1:9" ht="31.5">
      <c r="A253" s="117" t="s">
        <v>345</v>
      </c>
      <c r="B253" s="109" t="s">
        <v>159</v>
      </c>
      <c r="C253" s="116" t="s">
        <v>195</v>
      </c>
      <c r="D253" s="116" t="s">
        <v>162</v>
      </c>
      <c r="E253" s="116"/>
      <c r="F253" s="106"/>
      <c r="G253" s="120">
        <f>'ГОТОВО Приложени3'!$D$40</f>
        <v>834.2</v>
      </c>
      <c r="H253" s="186">
        <v>697</v>
      </c>
      <c r="I253" s="120">
        <v>725</v>
      </c>
    </row>
    <row r="254" spans="1:9">
      <c r="A254" s="174" t="s">
        <v>346</v>
      </c>
      <c r="B254" s="99" t="s">
        <v>159</v>
      </c>
      <c r="C254" s="107" t="s">
        <v>195</v>
      </c>
      <c r="D254" s="107" t="s">
        <v>161</v>
      </c>
      <c r="E254" s="116"/>
      <c r="F254" s="106"/>
      <c r="G254" s="121">
        <f>'ГОТОВО Приложени3'!$D$40</f>
        <v>834.2</v>
      </c>
      <c r="H254" s="103">
        <f t="shared" ref="G254:I258" si="46">H255</f>
        <v>697</v>
      </c>
      <c r="I254" s="103">
        <f t="shared" si="46"/>
        <v>725</v>
      </c>
    </row>
    <row r="255" spans="1:9">
      <c r="A255" s="126" t="s">
        <v>347</v>
      </c>
      <c r="B255" s="116" t="s">
        <v>159</v>
      </c>
      <c r="C255" s="107" t="s">
        <v>195</v>
      </c>
      <c r="D255" s="107" t="s">
        <v>161</v>
      </c>
      <c r="E255" s="103" t="s">
        <v>319</v>
      </c>
      <c r="F255" s="106"/>
      <c r="G255" s="121">
        <f>'ГОТОВО Приложени3'!$D$40</f>
        <v>834.2</v>
      </c>
      <c r="H255" s="103">
        <f t="shared" si="46"/>
        <v>697</v>
      </c>
      <c r="I255" s="103">
        <f t="shared" si="46"/>
        <v>725</v>
      </c>
    </row>
    <row r="256" spans="1:9" ht="47.25">
      <c r="A256" s="111" t="s">
        <v>318</v>
      </c>
      <c r="B256" s="109" t="s">
        <v>159</v>
      </c>
      <c r="C256" s="107" t="s">
        <v>195</v>
      </c>
      <c r="D256" s="107" t="s">
        <v>161</v>
      </c>
      <c r="E256" s="103" t="s">
        <v>321</v>
      </c>
      <c r="F256" s="106"/>
      <c r="G256" s="103">
        <f t="shared" si="46"/>
        <v>703.2</v>
      </c>
      <c r="H256" s="103">
        <f t="shared" si="46"/>
        <v>697</v>
      </c>
      <c r="I256" s="103">
        <f t="shared" si="46"/>
        <v>725</v>
      </c>
    </row>
    <row r="257" spans="1:9" ht="47.25">
      <c r="A257" s="124" t="s">
        <v>348</v>
      </c>
      <c r="B257" s="109" t="s">
        <v>159</v>
      </c>
      <c r="C257" s="107" t="s">
        <v>195</v>
      </c>
      <c r="D257" s="107" t="s">
        <v>161</v>
      </c>
      <c r="E257" s="103" t="s">
        <v>350</v>
      </c>
      <c r="F257" s="106"/>
      <c r="G257" s="103">
        <f t="shared" si="46"/>
        <v>703.2</v>
      </c>
      <c r="H257" s="103">
        <f t="shared" si="46"/>
        <v>697</v>
      </c>
      <c r="I257" s="103">
        <f t="shared" si="46"/>
        <v>725</v>
      </c>
    </row>
    <row r="258" spans="1:9" ht="47.25">
      <c r="A258" s="117" t="s">
        <v>349</v>
      </c>
      <c r="B258" s="99" t="s">
        <v>159</v>
      </c>
      <c r="C258" s="107" t="s">
        <v>195</v>
      </c>
      <c r="D258" s="107" t="s">
        <v>161</v>
      </c>
      <c r="E258" s="103" t="s">
        <v>352</v>
      </c>
      <c r="F258" s="106"/>
      <c r="G258" s="103">
        <f t="shared" si="46"/>
        <v>703.2</v>
      </c>
      <c r="H258" s="103">
        <f t="shared" si="46"/>
        <v>697</v>
      </c>
      <c r="I258" s="103">
        <f t="shared" si="46"/>
        <v>725</v>
      </c>
    </row>
    <row r="259" spans="1:9" ht="31.5">
      <c r="A259" s="100" t="s">
        <v>351</v>
      </c>
      <c r="B259" s="116" t="s">
        <v>159</v>
      </c>
      <c r="C259" s="107" t="s">
        <v>195</v>
      </c>
      <c r="D259" s="107" t="s">
        <v>161</v>
      </c>
      <c r="E259" s="103" t="s">
        <v>352</v>
      </c>
      <c r="F259" s="106">
        <v>610</v>
      </c>
      <c r="G259" s="103">
        <v>703.2</v>
      </c>
      <c r="H259" s="103">
        <v>697</v>
      </c>
      <c r="I259" s="103">
        <v>725</v>
      </c>
    </row>
    <row r="260" spans="1:9" ht="45" customHeight="1">
      <c r="A260" s="111" t="s">
        <v>353</v>
      </c>
      <c r="B260" s="103"/>
      <c r="C260" s="103"/>
      <c r="D260" s="103"/>
      <c r="E260" s="103"/>
      <c r="F260" s="106"/>
      <c r="G260" s="123">
        <f>G17+G88+G95+G105+G138+G222+G227+G243+G253</f>
        <v>39779.699999999997</v>
      </c>
      <c r="H260" s="142">
        <f>H17+H88+H95+H105+H138+H222+H227+H244+H253</f>
        <v>26577.300000000003</v>
      </c>
      <c r="I260" s="142">
        <f>I17+I88+I95+I105+I138+I222+I227+I244+I253</f>
        <v>25346.399999999998</v>
      </c>
    </row>
    <row r="261" spans="1:9" ht="45" customHeight="1">
      <c r="A261" s="194" t="s">
        <v>441</v>
      </c>
      <c r="B261" s="103"/>
      <c r="C261" s="103"/>
      <c r="D261" s="103"/>
      <c r="E261" s="103"/>
      <c r="F261" s="103"/>
      <c r="G261" s="128">
        <v>0</v>
      </c>
      <c r="H261" s="128">
        <v>646.20000000000005</v>
      </c>
      <c r="I261" s="128">
        <v>1327.1</v>
      </c>
    </row>
    <row r="262" spans="1:9" ht="24.75" customHeight="1">
      <c r="A262" s="111" t="s">
        <v>440</v>
      </c>
      <c r="B262" s="103"/>
      <c r="C262" s="103"/>
      <c r="D262" s="103"/>
      <c r="E262" s="103"/>
      <c r="F262" s="103"/>
      <c r="G262" s="128">
        <v>39648.699999999997</v>
      </c>
      <c r="H262" s="128">
        <v>26577.3</v>
      </c>
      <c r="I262" s="128">
        <v>26545.200000000001</v>
      </c>
    </row>
    <row r="263" spans="1:9" ht="86.25" customHeight="1">
      <c r="F263" s="14"/>
      <c r="G263" s="14"/>
    </row>
    <row r="264" spans="1:9" ht="66.75" customHeight="1"/>
    <row r="265" spans="1:9" ht="58.5" customHeight="1"/>
    <row r="266" spans="1:9">
      <c r="F266" s="14"/>
      <c r="G266" s="14"/>
    </row>
  </sheetData>
  <autoFilter ref="A1:A266"/>
  <mergeCells count="19">
    <mergeCell ref="E1:I1"/>
    <mergeCell ref="D4:I4"/>
    <mergeCell ref="E5:I5"/>
    <mergeCell ref="A8:I8"/>
    <mergeCell ref="A9:I9"/>
    <mergeCell ref="A7:I7"/>
    <mergeCell ref="H2:I2"/>
    <mergeCell ref="E2:G2"/>
    <mergeCell ref="E6:G6"/>
    <mergeCell ref="F3:I3"/>
    <mergeCell ref="J211:K211"/>
    <mergeCell ref="G12:I12"/>
    <mergeCell ref="A10:G10"/>
    <mergeCell ref="A12:A13"/>
    <mergeCell ref="B12:B13"/>
    <mergeCell ref="C12:C13"/>
    <mergeCell ref="D12:D13"/>
    <mergeCell ref="E12:E13"/>
    <mergeCell ref="F12:F13"/>
  </mergeCells>
  <phoneticPr fontId="46" type="noConversion"/>
  <pageMargins left="0.78740157480314965" right="0.39370078740157483" top="0.78740157480314965" bottom="0.78740157480314965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honeticPr fontId="4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ГОТОВОприложение 1</vt:lpstr>
      <vt:lpstr>ГОТОВОприложение 2</vt:lpstr>
      <vt:lpstr>приложение 3</vt:lpstr>
      <vt:lpstr>ГОТОВО Приложени3</vt:lpstr>
      <vt:lpstr> ГОТОВО приложение 4</vt:lpstr>
      <vt:lpstr>ГОТОВОприложение 5</vt:lpstr>
      <vt:lpstr>отмена приложения</vt:lpstr>
      <vt:lpstr>Лист1</vt:lpstr>
      <vt:lpstr>'отмена приложения'!OLE_LINK23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2022-12-23T08:16:23Z</dcterms:modified>
</cp:coreProperties>
</file>